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IS" sheetId="1" r:id="rId1"/>
    <sheet name="BS" sheetId="2" r:id="rId2"/>
    <sheet name="Equity" sheetId="3" r:id="rId3"/>
    <sheet name="CFS" sheetId="4" r:id="rId4"/>
    <sheet name="Note" sheetId="5" r:id="rId5"/>
    <sheet name="Sheet3" sheetId="6" r:id="rId6"/>
  </sheets>
  <definedNames>
    <definedName name="_xlnm.Print_Titles" localSheetId="4">'Note'!$1:$6</definedName>
  </definedNames>
  <calcPr fullCalcOnLoad="1"/>
</workbook>
</file>

<file path=xl/sharedStrings.xml><?xml version="1.0" encoding="utf-8"?>
<sst xmlns="http://schemas.openxmlformats.org/spreadsheetml/2006/main" count="414" uniqueCount="343">
  <si>
    <t>(Incorporated In Malaysia)</t>
  </si>
  <si>
    <t>Condensed Consolidated Income Statements</t>
  </si>
  <si>
    <t>Current</t>
  </si>
  <si>
    <t>Comparative</t>
  </si>
  <si>
    <t>Quarter ended</t>
  </si>
  <si>
    <t>cumulative</t>
  </si>
  <si>
    <t>to date</t>
  </si>
  <si>
    <t>RM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</si>
  <si>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</si>
  <si>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</si>
  <si>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</si>
  <si>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</si>
  <si>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</si>
  <si>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</si>
  <si>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</si>
  <si>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(The Condensed Consolidated Income Statements should be read in conjunction with the</t>
  </si>
  <si>
    <t>Condensed Consolidated Balance Sheets</t>
  </si>
  <si>
    <t>As at</t>
  </si>
  <si>
    <t>Property, Plant &amp; Equipment</t>
  </si>
  <si>
    <t>Investment in Associate</t>
  </si>
  <si>
    <t>Other Investments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</si>
  <si>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</si>
  <si>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</si>
  <si>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</si>
  <si>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</si>
  <si>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</si>
  <si>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</si>
  <si>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</si>
  <si>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Assets / (Liabilities)</t>
  </si>
  <si>
    <t>Share Capital</t>
  </si>
  <si>
    <t>Reserves</t>
  </si>
  <si>
    <t>Shareholders' Fund</t>
  </si>
  <si>
    <t>Long Term Liabilities</t>
  </si>
  <si>
    <t>Other Deferred Liabilities</t>
  </si>
  <si>
    <t>(The Condensed Consolidated Balance Sheets should be read in conjunction with the</t>
  </si>
  <si>
    <t>Condensed Consolidated Statements of Changes in Equity</t>
  </si>
  <si>
    <t>Reserve</t>
  </si>
  <si>
    <t>attributable to</t>
  </si>
  <si>
    <t>Capital</t>
  </si>
  <si>
    <t>Retained</t>
  </si>
  <si>
    <t>Profits/(Loss)</t>
  </si>
  <si>
    <t>Total</t>
  </si>
  <si>
    <t>Balance at beginning</t>
  </si>
  <si>
    <t>of year</t>
  </si>
  <si>
    <t>Movements during</t>
  </si>
  <si>
    <t>the period</t>
  </si>
  <si>
    <t>(cumulative)</t>
  </si>
  <si>
    <t>Balance at end</t>
  </si>
  <si>
    <t>of period</t>
  </si>
  <si>
    <t>(The Condensed Consolidated Statements of Changes in Equity should be read in conjunction with the</t>
  </si>
  <si>
    <r>
      <t xml:space="preserve">UCP RESOURCES BERHAD </t>
    </r>
    <r>
      <rPr>
        <b/>
        <sz val="8"/>
        <rFont val="Arial"/>
        <family val="2"/>
      </rPr>
      <t>(396977 P)</t>
    </r>
  </si>
  <si>
    <t>Condensed Consolidated Cash Flow Statements</t>
  </si>
  <si>
    <t>2002</t>
  </si>
  <si>
    <t>ended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</si>
  <si>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</si>
  <si>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</si>
  <si>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</si>
  <si>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 should be read in conjunction with the</t>
  </si>
  <si>
    <t>Explanatory Notes to Condensed Financial Statements</t>
  </si>
  <si>
    <t>1.</t>
  </si>
  <si>
    <t>Accounting policies and method of computation</t>
  </si>
  <si>
    <t>The interim financial report has been prepared in accordance with MASB 26 Interim Financial</t>
  </si>
  <si>
    <t>Reporting and Chapter 9 part K of the Listing Requirements of Kuala Lumpur Stock Exchange.</t>
  </si>
  <si>
    <t>The same accounting policies and methods of computation are followed in the interim financial</t>
  </si>
  <si>
    <t>(the most recent annual financial statements)</t>
  </si>
  <si>
    <t>2.</t>
  </si>
  <si>
    <t>Qualified annual audit report of preceding annual financial statements</t>
  </si>
  <si>
    <t>3.</t>
  </si>
  <si>
    <t>Explanatory comments about the seasonality or cyclicality of the interim operations</t>
  </si>
  <si>
    <t>4.</t>
  </si>
  <si>
    <t>5.</t>
  </si>
  <si>
    <t>Material change in the current interim period as compared with estimates reported</t>
  </si>
  <si>
    <t>in prior interim periods of the current financial year or prior financial year</t>
  </si>
  <si>
    <t>6.</t>
  </si>
  <si>
    <t>7.</t>
  </si>
  <si>
    <t>Dividens paid</t>
  </si>
  <si>
    <t>8.</t>
  </si>
  <si>
    <t>External sales</t>
  </si>
  <si>
    <t>Inter-segment sales</t>
  </si>
  <si>
    <t>Total revenue</t>
  </si>
  <si>
    <t>Interest expenses</t>
  </si>
  <si>
    <t>Interest income</t>
  </si>
  <si>
    <t>Income taxes</t>
  </si>
  <si>
    <t>Segment revenue</t>
  </si>
  <si>
    <t>Segment result</t>
  </si>
  <si>
    <t>Information about Business Segments</t>
  </si>
  <si>
    <t>Cons-</t>
  </si>
  <si>
    <t>truction</t>
  </si>
  <si>
    <t>Invest-</t>
  </si>
  <si>
    <t>ment</t>
  </si>
  <si>
    <t>Elimi-</t>
  </si>
  <si>
    <t>nations</t>
  </si>
  <si>
    <t>Conso-</t>
  </si>
  <si>
    <t>lidated</t>
  </si>
  <si>
    <t>Manu-</t>
  </si>
  <si>
    <t>facturing</t>
  </si>
  <si>
    <t>RM'000</t>
  </si>
  <si>
    <t>9.</t>
  </si>
  <si>
    <t>10.</t>
  </si>
  <si>
    <t>Subsequent material events</t>
  </si>
  <si>
    <t>11.</t>
  </si>
  <si>
    <t>12.</t>
  </si>
  <si>
    <t>Changes in contingent liabilities since the last annual balance sheet date</t>
  </si>
  <si>
    <t>13.</t>
  </si>
  <si>
    <t>14.</t>
  </si>
  <si>
    <t>Review of performance for the current quarter and financial year-to-date</t>
  </si>
  <si>
    <t>Effects on changes in the composition of the group</t>
  </si>
  <si>
    <t>Material change in the profit before taxation for the quarter reported on as compared</t>
  </si>
  <si>
    <t>with the immediate preceding quarter</t>
  </si>
  <si>
    <t>15.</t>
  </si>
  <si>
    <t>Future prospects</t>
  </si>
  <si>
    <t>16.</t>
  </si>
  <si>
    <t>Profit/(Loss) from Operations</t>
  </si>
  <si>
    <t>Profit/(Loss) Before Tax</t>
  </si>
  <si>
    <t>Profit/(Loss) After Tax</t>
  </si>
  <si>
    <t>Net Profit/(Loss) For The Period</t>
  </si>
  <si>
    <t>EPS - Basic (sen)</t>
  </si>
  <si>
    <t>EPS - Fully Diluted (sen)</t>
  </si>
  <si>
    <t>N/A</t>
  </si>
  <si>
    <t>30 Jun 2002</t>
  </si>
  <si>
    <t>Net Tangible Liabilities per share (sen)</t>
  </si>
  <si>
    <t>Annual Financial Report for the year ended 30 June 2002)</t>
  </si>
  <si>
    <t>Share</t>
  </si>
  <si>
    <r>
      <t xml:space="preserve">           with </t>
    </r>
    <r>
      <rPr>
        <i/>
        <sz val="10"/>
        <rFont val="Arial"/>
        <family val="2"/>
      </rPr>
      <t>MASB 26 Interim Financial Reporting.</t>
    </r>
  </si>
  <si>
    <r>
      <t xml:space="preserve">           in accordance with </t>
    </r>
    <r>
      <rPr>
        <i/>
        <sz val="10"/>
        <rFont val="Arial"/>
        <family val="2"/>
      </rPr>
      <t>MASB 26 Interim Financial Reporting.</t>
    </r>
  </si>
  <si>
    <t>statements as compared with the annual financial statement for the year ended 30 June 2002.</t>
  </si>
  <si>
    <t>Not applicable.</t>
  </si>
  <si>
    <t>Issuance, cancellation, repurchases, resale and repayments of debts and equity</t>
  </si>
  <si>
    <t>securities</t>
  </si>
  <si>
    <t>Net loss</t>
  </si>
  <si>
    <t>Operating loss before interest and tax</t>
  </si>
  <si>
    <t>Valuation of property, plant and equipment brought forward and without amendment</t>
  </si>
  <si>
    <t>from the previous annual financial statements</t>
  </si>
  <si>
    <t>Note 10.</t>
  </si>
  <si>
    <t>17.</t>
  </si>
  <si>
    <t>Breakdown of tax charge and explanation of the variance between the effective and</t>
  </si>
  <si>
    <t>statutory tax rate for the current quarter and financial year-to-date</t>
  </si>
  <si>
    <t>18.</t>
  </si>
  <si>
    <t>Amount of profits/(losses) on sale of unquoted investments and/or properties respectively</t>
  </si>
  <si>
    <t>for the current quarter and financial year-to-date</t>
  </si>
  <si>
    <t>19.</t>
  </si>
  <si>
    <t>Particulars of purchase or disposal of quoted securities</t>
  </si>
  <si>
    <t>20.</t>
  </si>
  <si>
    <t>No geographical segmental analysis is presented as the Group operates principally in Malaysia.</t>
  </si>
  <si>
    <t>The inter-segment transactions were conducted at fair market value.</t>
  </si>
  <si>
    <t>Explanatory note for any variance of actual profit after tax and minority interest and</t>
  </si>
  <si>
    <t>(a)</t>
  </si>
  <si>
    <t>Explanatory note for any shortfall in profit guarantee</t>
  </si>
  <si>
    <t>(b)</t>
  </si>
  <si>
    <t>Explanation of the status of utilisation of proceeds raised from any corporate proposal</t>
  </si>
  <si>
    <t>21.</t>
  </si>
  <si>
    <t>Status of corporate proposals announced but not completed at the latest practicable</t>
  </si>
  <si>
    <t xml:space="preserve">date which shall not be earlier than seven (7) days from the date of issue of the </t>
  </si>
  <si>
    <t>quarterly report</t>
  </si>
  <si>
    <t>Borrowings and debts securities as at the end of the reporting period</t>
  </si>
  <si>
    <t>Short term - Unsecured</t>
  </si>
  <si>
    <t>Bank overdrafts</t>
  </si>
  <si>
    <t>Bankers acceptances</t>
  </si>
  <si>
    <t>Term loan - current portion</t>
  </si>
  <si>
    <t>Long term - Secured</t>
  </si>
  <si>
    <t>Term loan</t>
  </si>
  <si>
    <t>Total Group borrowings</t>
  </si>
  <si>
    <t>22.</t>
  </si>
  <si>
    <t>Summary of off balance sheet financial instruments by type and maturity profile</t>
  </si>
  <si>
    <t>at latest practicable date which shall not be earlier than seven (7) days from the date</t>
  </si>
  <si>
    <t>of issue of the quarterly report</t>
  </si>
  <si>
    <t>23.</t>
  </si>
  <si>
    <t>Changes in material litigation (including status of any pending material litigation) since</t>
  </si>
  <si>
    <t>the last annual balance sheet date which shall be made up to a date not earlier than</t>
  </si>
  <si>
    <t>seven (7) days from the date of issue of the quarterly report</t>
  </si>
  <si>
    <t>24.</t>
  </si>
  <si>
    <t>Earnings per share</t>
  </si>
  <si>
    <t>Basic</t>
  </si>
  <si>
    <t>Net loss attributable to ordinary shareholders</t>
  </si>
  <si>
    <t>Number of ordinary shares in issue</t>
  </si>
  <si>
    <t>Basic loss per ordinary share</t>
  </si>
  <si>
    <t>Diluted</t>
  </si>
  <si>
    <t>BY ORDER OF THE BOARD</t>
  </si>
  <si>
    <t>LAM YOOK LON</t>
  </si>
  <si>
    <t>Managing Director</t>
  </si>
  <si>
    <t>Kuala Lumpur</t>
  </si>
  <si>
    <t>Guarantee in respect of banking facilities</t>
  </si>
  <si>
    <t>Guarantee to corporation in respect of</t>
  </si>
  <si>
    <t>supply of goods to subsidiary companies</t>
  </si>
  <si>
    <t>Unsecured :-</t>
  </si>
  <si>
    <t>granted to subsidiary companies</t>
  </si>
  <si>
    <t>Save and except for the proposed restructuring scheme as set out in Note 10, there are no</t>
  </si>
  <si>
    <t>No valuation on property, plant and equipment was carried out by the Group.</t>
  </si>
  <si>
    <t>There are no changes in the composition of the Group for the current interim period.</t>
  </si>
  <si>
    <t>The Group's future prospects depend on the successful outcome of the corporate proposals under</t>
  </si>
  <si>
    <t>Net Loss before tax</t>
  </si>
  <si>
    <t>Adjustment for non-cash flow :-</t>
  </si>
  <si>
    <t>Depreciation</t>
  </si>
  <si>
    <t>Provision for doubtful debts</t>
  </si>
  <si>
    <t>Property, plant and equipment written off</t>
  </si>
  <si>
    <t>Operating profit before changes in working capital</t>
  </si>
  <si>
    <t>Changes in working capital :-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</si>
  <si>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</si>
  <si>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</si>
  <si>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</si>
  <si>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</si>
  <si>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</si>
  <si>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>Interest paid</t>
  </si>
  <si>
    <t>Proceed from disposal of property, plant and equipment</t>
  </si>
  <si>
    <t>Purchase of property, plant and equipment</t>
  </si>
  <si>
    <t>Financing activities</t>
  </si>
  <si>
    <t>Repayment of hire purchase liabilities</t>
  </si>
  <si>
    <t>Net cash flows from investing activities</t>
  </si>
  <si>
    <t>Net cash flows from financing activities</t>
  </si>
  <si>
    <t>Operating activities</t>
  </si>
  <si>
    <t>The preceding annual financial statements for the year ended 30 June 2002 of the Group were</t>
  </si>
  <si>
    <t>As the Group has been incuring losses, provision for income tax and deferred tax is deemed not</t>
  </si>
  <si>
    <t>necessary.</t>
  </si>
  <si>
    <t>There were no purchases or disposals of quoted securities by the Group.</t>
  </si>
  <si>
    <t>and the Directors of the Group have no knowledge of any proceedings pending or threatened</t>
  </si>
  <si>
    <t>against the Group or of any other facts likely to give rise to any proceedings which might materially</t>
  </si>
  <si>
    <t>affect the position and business of the Group.</t>
  </si>
  <si>
    <t>(ii)</t>
  </si>
  <si>
    <t>(i)</t>
  </si>
  <si>
    <t>(iii)</t>
  </si>
  <si>
    <t>(iv)</t>
  </si>
  <si>
    <t>(v)</t>
  </si>
  <si>
    <t>(vi)</t>
  </si>
  <si>
    <t>(vii)</t>
  </si>
  <si>
    <t>Industrial Law Suit; Case No. : 24/4-772-98</t>
  </si>
  <si>
    <t>to the suit along with UCP Geotechnics (M) Sdn Bhd, pursuant to a Court Order dated</t>
  </si>
  <si>
    <t>UCP Geotechnics (M) Sdn Bhd v Indran Development Sdn Bhd</t>
  </si>
  <si>
    <t>UCP Geotechnics is claiming against the defendant for the sum of RM3,485,072.87 with</t>
  </si>
  <si>
    <t>UCP Geotechnics (M) Sdn Bhd v Fadason Holding Sdn Bhd</t>
  </si>
  <si>
    <t>KLHC S5-22-34-2002</t>
  </si>
  <si>
    <t>UCP Geotechnics filed a suit for mandatory injunction for the return of machinery on the</t>
  </si>
  <si>
    <t>defendant's worksite. The injunction was granted by the Court. The defendant had counterclaimed</t>
  </si>
  <si>
    <t>against UCP Geotechnics for the sum of RM500,000.00 and the Senior Assistant Registrar</t>
  </si>
  <si>
    <t>entered judgement against UCP Geotechnics on 23 April 2002 for the sum of RM500,000.00</t>
  </si>
  <si>
    <t>UCP Marketing (M) Sdn Bhd v Ratus Bintang Piling Sdn Bhd</t>
  </si>
  <si>
    <t>KL Session Court Suit No. 4-52-13574-2000</t>
  </si>
  <si>
    <t>UCP Marketing filed a claim against the defendant on 1 December 2000 for the sum of</t>
  </si>
  <si>
    <t>RM153,644.88 as full settlement of sums owing to UCP Marketing for goods sold and</t>
  </si>
  <si>
    <t>UCP RESOURCES BERHAD (396977 P)</t>
  </si>
  <si>
    <t>Universal Concrete Products Sdn Bhd v Ravi a/l KR Menon</t>
  </si>
  <si>
    <t>A suit was filed by Mr. Ravi in the Industrial Court against Universal Concrete over an alleged</t>
  </si>
  <si>
    <t>wrongly dismissal effective from 31 December 1997. The Company was made a joint party</t>
  </si>
  <si>
    <t>22 June 2000. The claimant seeks reinstatement to his former post with all consequential relief.</t>
  </si>
  <si>
    <t>RM43.53 million respectively. At that date, the current liabilities of the Group and Company</t>
  </si>
  <si>
    <t>exceeded current assets by RM45.73 million and RM1.23 million respectively. The Group and</t>
  </si>
  <si>
    <t>Company has accumulated loss of RM77.03 million and RM44.28 million respectively. The</t>
  </si>
  <si>
    <t>accumulated loss resulted in a capital deficiency of RM27.76 million and RM1.23 million</t>
  </si>
  <si>
    <t>for the Group and Company respectively.</t>
  </si>
  <si>
    <t>Current status of the matters giving rise to the qualification</t>
  </si>
  <si>
    <t>The continuation of the Group and Company as a going concern will be dependent upon</t>
  </si>
  <si>
    <t>reported with a "subject to" qualification by the auditors as follows :-</t>
  </si>
  <si>
    <t>"As at 30 June 2002, the Group and Company incurred a loss of RM17.38 million and</t>
  </si>
  <si>
    <t>successful implementation of the proposed restructuring scheme."</t>
  </si>
  <si>
    <t>Agreement and supplemental Principal Agreement respectively with certain investors to carry out a</t>
  </si>
  <si>
    <t>(viii)</t>
  </si>
  <si>
    <t>Rights Issue.</t>
  </si>
  <si>
    <t>On 30 August 2002 and 29 October 2002, the Group announced that they had entered into a Principal</t>
  </si>
  <si>
    <t>In addition to the above, the Group had announced on 29 October 2002 that it has aborted the Proposed</t>
  </si>
  <si>
    <t>For the quarter ended 31 December 2002</t>
  </si>
  <si>
    <t>31 Dec</t>
  </si>
  <si>
    <t>As at 31 December 2002</t>
  </si>
  <si>
    <t>31 Dec 2002</t>
  </si>
  <si>
    <t>ended 31 Dec 2002</t>
  </si>
  <si>
    <t>6 months quarter</t>
  </si>
  <si>
    <t>6 months</t>
  </si>
  <si>
    <t>Note : There are no comparative figures as this is the second interim financial report prepared in accordance</t>
  </si>
  <si>
    <t>Note : There are no comparative figures as this is the second interim financial report prepared</t>
  </si>
  <si>
    <t>There was no dividend paid for the quarter ended 31 December 2002.</t>
  </si>
  <si>
    <t>The Group had made the relevant applications to the Securities Commission on 31 October 2002, and</t>
  </si>
  <si>
    <t>to the Foreign Investment Committee and the Ministry of International Trade and Industry on 19 November</t>
  </si>
  <si>
    <t>2002, to obtain their approvals for the Proposed Corporate and Debt Restructuring Scheme.</t>
  </si>
  <si>
    <t>Proposed Corporate and Debt Restructuring Scheme.</t>
  </si>
  <si>
    <t>successful implementation of the Proposed Corporate and Debt Restructuring Scheme under</t>
  </si>
  <si>
    <t>The Proposed Corporate and Debt Restructuring Scheme is currently pending for approval from</t>
  </si>
  <si>
    <t>Further to the applications made to the above-mentioned authorities, a revised structure to the original</t>
  </si>
  <si>
    <t>Proposed Share Exchange;</t>
  </si>
  <si>
    <t>Proposed Debt Settlement;</t>
  </si>
  <si>
    <t>Proposed Acquisitions;</t>
  </si>
  <si>
    <t>Proposed Rights Issue;</t>
  </si>
  <si>
    <t>Proposed Placement;</t>
  </si>
  <si>
    <t>Proposed Transfer of Listing;</t>
  </si>
  <si>
    <t>Proposed Liquidation;</t>
  </si>
  <si>
    <t>Proposed Exemption.</t>
  </si>
  <si>
    <t>(ix)</t>
  </si>
  <si>
    <t>(x)</t>
  </si>
  <si>
    <t>Proposed Capitalisation of Goldenseal Resources Sdn Bhd Advances;</t>
  </si>
  <si>
    <t>Proposed Disposal of Goldenseal Resources Sdn Bhd Shares to Synergy Harvest Sdn Bhd.</t>
  </si>
  <si>
    <t>Proposed Corporate and Debts Restruturing Scheme was announced on 31 December 2002 and</t>
  </si>
  <si>
    <t>submitted to the relevant authorities on 3 January 2003 which includes, inter alia, the following :-</t>
  </si>
  <si>
    <t>a suspension on the trading of the securities of the Group with effect from 9.00a.m., Friday,</t>
  </si>
  <si>
    <t>10 January 2003 until further notice.</t>
  </si>
  <si>
    <t>other outstanding corporate proposals announced but not completed as at 28 January 2003.</t>
  </si>
  <si>
    <t>Trade and Industry.</t>
  </si>
  <si>
    <t>the Securities Commission, the Foreign Investment Committee and the Ministry of International</t>
  </si>
  <si>
    <t>Save as disclosed below, the Group is not engaged in any material litigation as at 28 January 2003</t>
  </si>
  <si>
    <t>Date : 28 January 2003</t>
  </si>
  <si>
    <t>Total Group borrowings as at 31 December 2002 are as follows :-</t>
  </si>
  <si>
    <t>Hire Purchase Liabilities</t>
  </si>
  <si>
    <t>Bank Borrowings</t>
  </si>
  <si>
    <t>25.</t>
  </si>
  <si>
    <t>Dividend declared</t>
  </si>
  <si>
    <t>There was no dividend declared for the quarter ended 31 December 2002.</t>
  </si>
  <si>
    <t>26.</t>
  </si>
  <si>
    <t>Plan to comply with minimum share capital requirement</t>
  </si>
  <si>
    <t>corporate proposals under Note 10.</t>
  </si>
  <si>
    <t>The Group's plan to comply with minimum share capital requirement depend on the successful outcome of the</t>
  </si>
  <si>
    <t>Loss on disposal of property, plant and equipment</t>
  </si>
  <si>
    <t>RM1.95 million respectively. At this date, the current liabilities of the Group and Company</t>
  </si>
  <si>
    <t>our prime raw materials - steel, arising from the heavy duties imposed by the government.</t>
  </si>
  <si>
    <t>the decrease in Turnover from RM14.71 million in the immediate preceding quarter to RM7.4 million in the</t>
  </si>
  <si>
    <t>current interim quarter as at 31 December 2002 which represents a drop of 49.69% in revenue.</t>
  </si>
  <si>
    <t>Subsequently, the Gross Profit Margin for the Manufacturing Division of 6.67% in the preceding quarter ended</t>
  </si>
  <si>
    <t>Nevetherless, the financial year-to-date's loss includes a provision for doubtful debts and bad debts</t>
  </si>
  <si>
    <t>written off of RM9.32 million which has further deteriorated the results of the company.</t>
  </si>
  <si>
    <t>in the current interim quarter. The Turnover for the current quarter has reduced due to the reduced in</t>
  </si>
  <si>
    <t>production level. This was due to the shortage of manpower in the factory as a results from the government's</t>
  </si>
  <si>
    <t>policy to sent back the foreign workers. The current interim quarter also includes a loss on disposal</t>
  </si>
  <si>
    <t>of property, plant and equipment of RM0.93 million.</t>
  </si>
  <si>
    <t>As at 31 December 2002, the Group and Company incurred a loss of RM17.08 million and</t>
  </si>
  <si>
    <t>exceeded current assets by RM51.59 million and RM3.18 million respectively. The Group and</t>
  </si>
  <si>
    <t>Company has accumulated loss of RM94.10 million and RM46.24 million respectively. The</t>
  </si>
  <si>
    <t>accumulated loss resulted in a capital deficiency of RM44.84 million and RM3.18 million</t>
  </si>
  <si>
    <t>The Group registered a Loss Before Tax of RM5.95 million against the Turnover of RM7.4 million</t>
  </si>
  <si>
    <t>The financial year-to-date Loss Before Tax was RM17.08 million against the Turnover of</t>
  </si>
  <si>
    <t>RM22.11 million. The higher Net Loss Margin of 77.21% is mainly due to the high price increase of</t>
  </si>
  <si>
    <t>The current interim quarter has recorded a Loss before Tax of RM5.95 million as compared with</t>
  </si>
  <si>
    <t>Exceptional items</t>
  </si>
  <si>
    <t>There are no exceptional items for the current interim period.</t>
  </si>
  <si>
    <t>Pursuant to the Kuala Lumpur Stock Exchange's letter dated 2 January 2003, the Exchange had imposed</t>
  </si>
  <si>
    <t>the preceding quarter ended 30 September 2002 Loss before Tax of RM11.13 million. This was mainly due to</t>
  </si>
  <si>
    <t>30 September 2002 has been reduced to a Gross Loss Margin of 0.02% in the current interim quarter.</t>
  </si>
  <si>
    <t>The Gross Profit Margin for the Construction Division of 17.24% in the preceding quarter has also been reduced</t>
  </si>
  <si>
    <t>to 10.67% in the current quarter ended 31 December 2002 which is a result of the reduced Turnover.</t>
  </si>
  <si>
    <t>the forecast profit after tax and minority interest (where the variance exceeds 10%)</t>
  </si>
  <si>
    <t>Included in the current interim quarter's result was a loss on disposal of property of RM0.06 million.</t>
  </si>
  <si>
    <t>The Company claims that the claimant was made redundant. The next hearing on the matter</t>
  </si>
  <si>
    <t>has been fixed on 13 March 2003.</t>
  </si>
  <si>
    <t>interest as full settlement of the sum owing to UCP Geotechnics. The next hearing on the</t>
  </si>
  <si>
    <t>matter has been fixed on 26 May 2003.</t>
  </si>
  <si>
    <t>on the application of a Summary Judgement by the defendant. UCP Geotechnics has filed in the</t>
  </si>
  <si>
    <t>Notice of Appeal to the Court of Appeal on 21 November 2002. This case is hence awaiting the</t>
  </si>
  <si>
    <t>outcome of the Appeal.</t>
  </si>
  <si>
    <t>delivered. The matter has been transferred to the Kuala Terengganu courts.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</si>
</sst>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15" applyNumberFormat="1" applyAlignment="1">
      <alignment horizontal="center"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2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 horizontal="center"/>
    </xf>
    <xf numFmtId="166" fontId="5" fillId="0" borderId="0" xfId="15" applyNumberFormat="1" applyFon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4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>
      <alignment horizontal="center"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 horizontal="center"/>
    </xf>
    <xf numFmtId="166" fontId="0" fillId="0" borderId="1" xfId="15" applyNumberFormat="1" applyFont="1" applyBorder="1" applyAlignment="1" quotePrefix="1">
      <alignment horizontal="center"/>
    </xf>
    <xf numFmtId="43" fontId="0" fillId="0" borderId="2" xfId="15" applyNumberFormat="1" applyBorder="1" applyAlignment="1">
      <alignment/>
    </xf>
    <xf numFmtId="166" fontId="0" fillId="0" borderId="1" xfId="15" applyNumberFormat="1" applyFont="1" applyBorder="1" applyAlignment="1">
      <alignment horizontal="center"/>
    </xf>
    <xf numFmtId="166" fontId="0" fillId="0" borderId="0" xfId="15" applyNumberFormat="1" applyFont="1" applyAlignment="1" quotePrefix="1">
      <alignment/>
    </xf>
    <xf numFmtId="166" fontId="7" fillId="0" borderId="0" xfId="15" applyNumberFormat="1" applyFont="1" applyAlignment="1">
      <alignment/>
    </xf>
    <xf numFmtId="43" fontId="5" fillId="0" borderId="0" xfId="15" applyFont="1" applyAlignment="1">
      <alignment/>
    </xf>
    <xf numFmtId="166" fontId="0" fillId="0" borderId="0" xfId="15" applyNumberFormat="1" applyBorder="1" applyAlignment="1" quotePrefix="1">
      <alignment horizontal="center"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7" fillId="0" borderId="0" xfId="15" applyNumberFormat="1" applyFont="1" applyFill="1" applyAlignment="1">
      <alignment/>
    </xf>
    <xf numFmtId="43" fontId="7" fillId="0" borderId="0" xfId="15" applyFont="1" applyFill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 quotePrefix="1">
      <alignment/>
    </xf>
    <xf numFmtId="43" fontId="0" fillId="0" borderId="0" xfId="15" applyFont="1" applyAlignment="1">
      <alignment/>
    </xf>
    <xf numFmtId="43" fontId="0" fillId="0" borderId="0" xfId="15" applyFont="1" applyAlignment="1" quotePrefix="1">
      <alignment/>
    </xf>
    <xf numFmtId="43" fontId="7" fillId="0" borderId="0" xfId="15" applyFont="1" applyAlignment="1">
      <alignment/>
    </xf>
    <xf numFmtId="166" fontId="4" fillId="0" borderId="0" xfId="15" applyNumberFormat="1" applyFont="1" applyFill="1" applyAlignment="1">
      <alignment/>
    </xf>
    <xf numFmtId="166" fontId="0" fillId="0" borderId="0" xfId="15" applyNumberFormat="1" applyFill="1" applyAlignment="1">
      <alignment/>
    </xf>
    <xf numFmtId="49" fontId="0" fillId="0" borderId="0" xfId="15" applyNumberFormat="1" applyFill="1" applyAlignment="1">
      <alignment horizontal="center"/>
    </xf>
    <xf numFmtId="166" fontId="0" fillId="0" borderId="0" xfId="15" applyNumberFormat="1" applyFill="1" applyAlignment="1">
      <alignment horizontal="center"/>
    </xf>
    <xf numFmtId="166" fontId="0" fillId="0" borderId="0" xfId="15" applyNumberFormat="1" applyFont="1" applyFill="1" applyAlignment="1">
      <alignment horizontal="center"/>
    </xf>
    <xf numFmtId="166" fontId="0" fillId="0" borderId="1" xfId="15" applyNumberFormat="1" applyFont="1" applyFill="1" applyBorder="1" applyAlignment="1" quotePrefix="1">
      <alignment horizontal="center"/>
    </xf>
    <xf numFmtId="166" fontId="0" fillId="0" borderId="1" xfId="15" applyNumberFormat="1" applyFill="1" applyBorder="1" applyAlignment="1" quotePrefix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 horizontal="center"/>
    </xf>
    <xf numFmtId="166" fontId="0" fillId="0" borderId="3" xfId="15" applyNumberFormat="1" applyFill="1" applyBorder="1" applyAlignment="1">
      <alignment/>
    </xf>
    <xf numFmtId="43" fontId="0" fillId="0" borderId="2" xfId="15" applyNumberFormat="1" applyFill="1" applyBorder="1" applyAlignment="1">
      <alignment/>
    </xf>
    <xf numFmtId="166" fontId="0" fillId="0" borderId="0" xfId="15" applyNumberFormat="1" applyFont="1" applyFill="1" applyAlignment="1" quotePrefix="1">
      <alignment horizontal="center"/>
    </xf>
    <xf numFmtId="166" fontId="1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 horizontal="center"/>
    </xf>
    <xf numFmtId="166" fontId="0" fillId="0" borderId="1" xfId="15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6">
      <pane xSplit="1" ySplit="6" topLeftCell="B22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F34" sqref="F34"/>
    </sheetView>
  </sheetViews>
  <sheetFormatPr defaultColWidth="9.140625" defaultRowHeight="12.75"/>
  <cols>
    <col min="1" max="1" width="28.8515625" style="3" customWidth="1"/>
    <col min="2" max="2" width="13.7109375" style="40" customWidth="1"/>
    <col min="3" max="3" width="1.7109375" style="40" customWidth="1"/>
    <col min="4" max="4" width="13.7109375" style="40" customWidth="1"/>
    <col min="5" max="5" width="1.7109375" style="40" customWidth="1"/>
    <col min="6" max="6" width="13.7109375" style="40" customWidth="1"/>
    <col min="7" max="7" width="1.7109375" style="3" customWidth="1"/>
    <col min="8" max="8" width="13.7109375" style="3" customWidth="1"/>
    <col min="9" max="16384" width="9.140625" style="3" customWidth="1"/>
  </cols>
  <sheetData>
    <row r="1" spans="1:2" ht="12.75">
      <c r="A1" s="2" t="s">
        <v>50</v>
      </c>
      <c r="B1" s="39"/>
    </row>
    <row r="2" ht="12.75">
      <c r="A2" s="4" t="s">
        <v>0</v>
      </c>
    </row>
    <row r="4" ht="12.75">
      <c r="A4" s="5" t="s">
        <v>1</v>
      </c>
    </row>
    <row r="5" ht="12.75">
      <c r="A5" s="5" t="s">
        <v>258</v>
      </c>
    </row>
    <row r="7" spans="2:8" s="6" customFormat="1" ht="12.75">
      <c r="B7" s="41">
        <v>2002</v>
      </c>
      <c r="C7" s="41"/>
      <c r="D7" s="41">
        <v>2001</v>
      </c>
      <c r="E7" s="41"/>
      <c r="F7" s="41">
        <v>2002</v>
      </c>
      <c r="G7" s="1"/>
      <c r="H7" s="1">
        <v>2001</v>
      </c>
    </row>
    <row r="8" spans="2:8" s="6" customFormat="1" ht="12.75">
      <c r="B8" s="42" t="s">
        <v>2</v>
      </c>
      <c r="C8" s="42"/>
      <c r="D8" s="42" t="s">
        <v>3</v>
      </c>
      <c r="E8" s="42"/>
      <c r="F8" s="43" t="s">
        <v>264</v>
      </c>
      <c r="H8" s="6" t="str">
        <f>+F8</f>
        <v>6 months</v>
      </c>
    </row>
    <row r="9" spans="2:8" s="6" customFormat="1" ht="12.75">
      <c r="B9" s="42" t="s">
        <v>4</v>
      </c>
      <c r="C9" s="42"/>
      <c r="D9" s="42" t="s">
        <v>4</v>
      </c>
      <c r="E9" s="42"/>
      <c r="F9" s="42" t="s">
        <v>5</v>
      </c>
      <c r="H9" s="6" t="s">
        <v>5</v>
      </c>
    </row>
    <row r="10" spans="2:8" s="6" customFormat="1" ht="12.75">
      <c r="B10" s="44" t="s">
        <v>259</v>
      </c>
      <c r="C10" s="42"/>
      <c r="D10" s="45" t="str">
        <f>+B10</f>
        <v>31 Dec</v>
      </c>
      <c r="E10" s="42"/>
      <c r="F10" s="46" t="s">
        <v>6</v>
      </c>
      <c r="H10" s="7" t="s">
        <v>6</v>
      </c>
    </row>
    <row r="11" spans="2:8" ht="12.75">
      <c r="B11" s="43" t="s">
        <v>96</v>
      </c>
      <c r="D11" s="43" t="s">
        <v>96</v>
      </c>
      <c r="F11" s="43" t="s">
        <v>96</v>
      </c>
      <c r="H11" s="19" t="s">
        <v>96</v>
      </c>
    </row>
    <row r="13" spans="1:8" ht="12.75">
      <c r="A13" s="3" t="s">
        <v>8</v>
      </c>
      <c r="B13" s="40">
        <f>+F13-14712</f>
        <v>7402</v>
      </c>
      <c r="D13" s="40">
        <f>+H13-17754</f>
        <v>16124</v>
      </c>
      <c r="F13" s="40">
        <v>22114</v>
      </c>
      <c r="H13" s="3">
        <v>33878</v>
      </c>
    </row>
    <row r="15" spans="1:8" ht="12.75">
      <c r="A15" s="3" t="s">
        <v>9</v>
      </c>
      <c r="B15" s="40">
        <f>+F15--24934</f>
        <v>-12682</v>
      </c>
      <c r="D15" s="40">
        <f>+H15--21099</f>
        <v>-18767</v>
      </c>
      <c r="F15" s="40">
        <f>-5788-15578-52-16137-62+1</f>
        <v>-37616</v>
      </c>
      <c r="H15" s="3">
        <f>-16543-15996-72-6723+251-783</f>
        <v>-39866</v>
      </c>
    </row>
    <row r="17" spans="1:8" ht="12.75">
      <c r="A17" s="3" t="s">
        <v>10</v>
      </c>
      <c r="B17" s="40">
        <f>+F17-915</f>
        <v>1279</v>
      </c>
      <c r="D17" s="40">
        <f>+H17-123</f>
        <v>50</v>
      </c>
      <c r="F17" s="40">
        <v>2194</v>
      </c>
      <c r="H17" s="3">
        <v>173</v>
      </c>
    </row>
    <row r="19" spans="1:8" ht="12.75">
      <c r="A19" s="12" t="s">
        <v>112</v>
      </c>
      <c r="B19" s="40">
        <f>SUM(B13:B18)</f>
        <v>-4001</v>
      </c>
      <c r="D19" s="40">
        <f>SUM(D13:D18)</f>
        <v>-2593</v>
      </c>
      <c r="F19" s="40">
        <f>SUM(F13:F18)</f>
        <v>-13308</v>
      </c>
      <c r="H19" s="3">
        <f>SUM(H13:H18)</f>
        <v>-5815</v>
      </c>
    </row>
    <row r="21" spans="1:8" ht="12.75">
      <c r="A21" s="3" t="s">
        <v>11</v>
      </c>
      <c r="B21" s="40">
        <f>+F21--1823</f>
        <v>-1944</v>
      </c>
      <c r="D21" s="40">
        <f>+H21--1364</f>
        <v>-1339</v>
      </c>
      <c r="F21" s="40">
        <v>-3767</v>
      </c>
      <c r="H21" s="3">
        <v>-2703</v>
      </c>
    </row>
    <row r="23" spans="1:8" ht="12.75">
      <c r="A23" s="3" t="s">
        <v>12</v>
      </c>
      <c r="B23" s="47">
        <v>0</v>
      </c>
      <c r="D23" s="47">
        <v>0</v>
      </c>
      <c r="F23" s="47">
        <f>+B23</f>
        <v>0</v>
      </c>
      <c r="H23" s="14">
        <v>0</v>
      </c>
    </row>
    <row r="24" spans="2:8" ht="12.75">
      <c r="B24" s="48"/>
      <c r="D24" s="48"/>
      <c r="F24" s="48"/>
      <c r="H24" s="9"/>
    </row>
    <row r="25" spans="1:8" ht="12.75">
      <c r="A25" s="12" t="s">
        <v>113</v>
      </c>
      <c r="B25" s="40">
        <f>SUM(B19:B23)</f>
        <v>-5945</v>
      </c>
      <c r="D25" s="40">
        <f>SUM(D19:D23)</f>
        <v>-3932</v>
      </c>
      <c r="F25" s="40">
        <f>SUM(F19:F23)</f>
        <v>-17075</v>
      </c>
      <c r="H25" s="3">
        <f>SUM(H19:H23)</f>
        <v>-8518</v>
      </c>
    </row>
    <row r="27" spans="1:8" ht="12.75">
      <c r="A27" s="3" t="s">
        <v>13</v>
      </c>
      <c r="B27" s="47">
        <v>0</v>
      </c>
      <c r="D27" s="47">
        <v>0</v>
      </c>
      <c r="F27" s="47">
        <f>+B27</f>
        <v>0</v>
      </c>
      <c r="H27" s="14">
        <v>0</v>
      </c>
    </row>
    <row r="28" spans="2:8" ht="12.75">
      <c r="B28" s="48"/>
      <c r="D28" s="48"/>
      <c r="F28" s="48"/>
      <c r="H28" s="9"/>
    </row>
    <row r="29" spans="1:8" ht="12.75">
      <c r="A29" s="12" t="s">
        <v>114</v>
      </c>
      <c r="B29" s="40">
        <f>SUM(B25:B27)</f>
        <v>-5945</v>
      </c>
      <c r="D29" s="40">
        <f>SUM(D25:D27)</f>
        <v>-3932</v>
      </c>
      <c r="F29" s="40">
        <f>SUM(F25:F27)</f>
        <v>-17075</v>
      </c>
      <c r="H29" s="3">
        <f>SUM(H25:H27)</f>
        <v>-8518</v>
      </c>
    </row>
    <row r="31" spans="1:8" ht="12.75">
      <c r="A31" s="3" t="s">
        <v>14</v>
      </c>
      <c r="B31" s="47">
        <v>0</v>
      </c>
      <c r="D31" s="47">
        <v>0</v>
      </c>
      <c r="F31" s="47">
        <f>+B31</f>
        <v>0</v>
      </c>
      <c r="H31" s="14">
        <v>0</v>
      </c>
    </row>
    <row r="33" spans="1:8" ht="13.5" thickBot="1">
      <c r="A33" s="12" t="s">
        <v>115</v>
      </c>
      <c r="B33" s="49">
        <f>SUM(B29:B32)</f>
        <v>-5945</v>
      </c>
      <c r="D33" s="49">
        <f>SUM(D29:D32)</f>
        <v>-3932</v>
      </c>
      <c r="F33" s="49">
        <f>SUM(F29:F32)</f>
        <v>-17075</v>
      </c>
      <c r="H33" s="13">
        <f>SUM(H29:H32)</f>
        <v>-8518</v>
      </c>
    </row>
    <row r="34" ht="13.5" thickTop="1">
      <c r="H34" s="20"/>
    </row>
    <row r="35" spans="1:8" ht="12.75">
      <c r="A35" s="12" t="s">
        <v>116</v>
      </c>
      <c r="B35" s="50">
        <f>+B29/39900*100</f>
        <v>-14.899749373433584</v>
      </c>
      <c r="D35" s="50">
        <f>+D29/39900*100</f>
        <v>-9.854636591478696</v>
      </c>
      <c r="F35" s="50">
        <f>+F29/39900*100</f>
        <v>-42.794486215538846</v>
      </c>
      <c r="H35" s="20">
        <f>+H29/39900*100</f>
        <v>-21.348370927318296</v>
      </c>
    </row>
    <row r="36" spans="1:4" ht="12.75">
      <c r="A36" s="12"/>
      <c r="B36" s="50"/>
      <c r="D36" s="50"/>
    </row>
    <row r="37" spans="1:8" ht="12.75">
      <c r="A37" s="12" t="s">
        <v>117</v>
      </c>
      <c r="B37" s="51" t="s">
        <v>118</v>
      </c>
      <c r="D37" s="51" t="s">
        <v>118</v>
      </c>
      <c r="F37" s="51" t="s">
        <v>118</v>
      </c>
      <c r="H37" s="21" t="s">
        <v>118</v>
      </c>
    </row>
    <row r="40" ht="12.75">
      <c r="A40" s="2" t="s">
        <v>15</v>
      </c>
    </row>
    <row r="41" ht="12.75">
      <c r="A41" s="2" t="s">
        <v>121</v>
      </c>
    </row>
  </sheetData>
  <printOptions horizontalCentered="1"/>
  <pageMargins left="0.75" right="0.26" top="0.55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4">
      <selection activeCell="C25" sqref="C25"/>
    </sheetView>
  </sheetViews>
  <sheetFormatPr defaultColWidth="9.140625" defaultRowHeight="12.75"/>
  <cols>
    <col min="1" max="1" width="3.7109375" style="3" customWidth="1"/>
    <col min="2" max="2" width="39.7109375" style="3" customWidth="1"/>
    <col min="3" max="3" width="16.7109375" style="40" customWidth="1"/>
    <col min="4" max="4" width="1.7109375" style="3" customWidth="1"/>
    <col min="5" max="5" width="16.7109375" style="3" customWidth="1"/>
    <col min="6" max="16384" width="9.140625" style="3" customWidth="1"/>
  </cols>
  <sheetData>
    <row r="1" ht="12.75">
      <c r="A1" s="2" t="s">
        <v>50</v>
      </c>
    </row>
    <row r="2" ht="12.75">
      <c r="A2" s="4" t="s">
        <v>0</v>
      </c>
    </row>
    <row r="4" ht="12.75">
      <c r="A4" s="5" t="s">
        <v>16</v>
      </c>
    </row>
    <row r="5" ht="12.75">
      <c r="A5" s="5" t="s">
        <v>260</v>
      </c>
    </row>
    <row r="7" spans="3:5" s="6" customFormat="1" ht="12.75">
      <c r="C7" s="42" t="s">
        <v>17</v>
      </c>
      <c r="E7" s="6" t="s">
        <v>17</v>
      </c>
    </row>
    <row r="8" spans="3:5" s="6" customFormat="1" ht="12.75">
      <c r="C8" s="44" t="s">
        <v>261</v>
      </c>
      <c r="E8" s="22" t="s">
        <v>119</v>
      </c>
    </row>
    <row r="9" spans="3:5" ht="12.75">
      <c r="C9" s="43" t="s">
        <v>96</v>
      </c>
      <c r="D9" s="6"/>
      <c r="E9" s="19" t="s">
        <v>96</v>
      </c>
    </row>
    <row r="11" spans="1:5" ht="12.75">
      <c r="A11" s="3" t="s">
        <v>18</v>
      </c>
      <c r="C11" s="40">
        <v>9410</v>
      </c>
      <c r="E11" s="3">
        <v>21138</v>
      </c>
    </row>
    <row r="13" spans="1:5" ht="12.75">
      <c r="A13" s="3" t="s">
        <v>19</v>
      </c>
      <c r="C13" s="40">
        <v>0</v>
      </c>
      <c r="E13" s="3">
        <v>0</v>
      </c>
    </row>
    <row r="15" spans="1:5" ht="12.75">
      <c r="A15" s="3" t="s">
        <v>20</v>
      </c>
      <c r="C15" s="40">
        <v>240</v>
      </c>
      <c r="E15" s="3">
        <v>140</v>
      </c>
    </row>
    <row r="17" ht="12.75">
      <c r="A17" s="3" t="s">
        <v>21</v>
      </c>
    </row>
    <row r="18" spans="2:5" ht="12.75">
      <c r="B18" s="3" t="s">
        <v>22</v>
      </c>
      <c r="C18" s="40">
        <v>8904</v>
      </c>
      <c r="E18" s="3">
        <v>12236</v>
      </c>
    </row>
    <row r="19" spans="2:5" ht="12.75">
      <c r="B19" s="3" t="s">
        <v>23</v>
      </c>
      <c r="C19" s="40">
        <f>6087+1724+14892+6422</f>
        <v>29125</v>
      </c>
      <c r="E19" s="3">
        <f>1021+27225+8577+5784</f>
        <v>42607</v>
      </c>
    </row>
    <row r="20" spans="2:5" ht="12.75">
      <c r="B20" s="3" t="s">
        <v>24</v>
      </c>
      <c r="C20" s="40">
        <v>2726</v>
      </c>
      <c r="E20" s="3">
        <v>4059</v>
      </c>
    </row>
    <row r="22" spans="3:5" ht="12.75">
      <c r="C22" s="52">
        <f>SUM(C18:C21)</f>
        <v>40755</v>
      </c>
      <c r="E22" s="11">
        <f>SUM(E18:E21)</f>
        <v>58902</v>
      </c>
    </row>
    <row r="24" ht="12.75">
      <c r="A24" s="12" t="s">
        <v>25</v>
      </c>
    </row>
    <row r="25" spans="2:5" ht="12.75">
      <c r="B25" s="12" t="s">
        <v>26</v>
      </c>
      <c r="C25" s="40">
        <f>2853+13863+4821+1</f>
        <v>21538</v>
      </c>
      <c r="E25" s="3">
        <f>3187+27206+4110</f>
        <v>34503</v>
      </c>
    </row>
    <row r="26" spans="2:5" ht="12.75">
      <c r="B26" s="12" t="s">
        <v>27</v>
      </c>
      <c r="C26" s="40">
        <v>70795</v>
      </c>
      <c r="E26" s="3">
        <f>403+69387</f>
        <v>69790</v>
      </c>
    </row>
    <row r="27" spans="2:5" ht="12.75">
      <c r="B27" s="12" t="s">
        <v>13</v>
      </c>
      <c r="C27" s="40">
        <v>11</v>
      </c>
      <c r="E27" s="3">
        <v>341</v>
      </c>
    </row>
    <row r="28" ht="12.75">
      <c r="B28" s="12"/>
    </row>
    <row r="29" spans="3:5" ht="12.75">
      <c r="C29" s="52">
        <f>SUM(C24:C28)</f>
        <v>92344</v>
      </c>
      <c r="E29" s="11">
        <f>SUM(E24:E28)</f>
        <v>104634</v>
      </c>
    </row>
    <row r="31" spans="1:5" ht="12.75">
      <c r="A31" s="12" t="s">
        <v>28</v>
      </c>
      <c r="C31" s="40">
        <f>+C22-C29</f>
        <v>-51589</v>
      </c>
      <c r="E31" s="3">
        <f>+E22-E29</f>
        <v>-45732</v>
      </c>
    </row>
    <row r="33" spans="3:5" ht="13.5" thickBot="1">
      <c r="C33" s="49">
        <f>SUM(C11:C15)+C31</f>
        <v>-41939</v>
      </c>
      <c r="E33" s="13">
        <f>SUM(E11:E15)+E31</f>
        <v>-24454</v>
      </c>
    </row>
    <row r="34" ht="13.5" thickTop="1"/>
    <row r="35" spans="1:5" ht="12.75">
      <c r="A35" s="12" t="s">
        <v>29</v>
      </c>
      <c r="C35" s="40">
        <v>39900</v>
      </c>
      <c r="E35" s="3">
        <v>39900</v>
      </c>
    </row>
    <row r="36" spans="1:5" ht="12.75">
      <c r="A36" s="12" t="s">
        <v>30</v>
      </c>
      <c r="C36" s="48">
        <f>+Equity!D23+Equity!F23+Equity!H23</f>
        <v>-84736</v>
      </c>
      <c r="E36" s="9">
        <v>-67661</v>
      </c>
    </row>
    <row r="37" spans="1:5" ht="12.75">
      <c r="A37" s="12" t="s">
        <v>31</v>
      </c>
      <c r="C37" s="40">
        <f>SUM(C35:C36)</f>
        <v>-44836</v>
      </c>
      <c r="E37" s="3">
        <f>SUM(E35:E36)</f>
        <v>-27761</v>
      </c>
    </row>
    <row r="39" ht="12.75">
      <c r="A39" s="12" t="s">
        <v>32</v>
      </c>
    </row>
    <row r="40" spans="2:5" ht="12.75">
      <c r="B40" s="12" t="s">
        <v>298</v>
      </c>
      <c r="C40" s="40">
        <v>2894</v>
      </c>
      <c r="E40" s="3">
        <f>2893</f>
        <v>2893</v>
      </c>
    </row>
    <row r="41" spans="2:5" ht="12.75">
      <c r="B41" s="12" t="s">
        <v>297</v>
      </c>
      <c r="C41" s="40">
        <v>0</v>
      </c>
      <c r="E41" s="3">
        <v>411</v>
      </c>
    </row>
    <row r="42" spans="2:5" ht="12.75">
      <c r="B42" s="12" t="s">
        <v>33</v>
      </c>
      <c r="C42" s="40">
        <v>3</v>
      </c>
      <c r="E42" s="3">
        <v>3</v>
      </c>
    </row>
    <row r="44" spans="3:5" ht="13.5" thickBot="1">
      <c r="C44" s="49">
        <f>SUM(C37:C43)</f>
        <v>-41939</v>
      </c>
      <c r="E44" s="13">
        <f>SUM(E37:E43)</f>
        <v>-24454</v>
      </c>
    </row>
    <row r="45" ht="13.5" thickTop="1"/>
    <row r="46" spans="1:5" ht="13.5" thickBot="1">
      <c r="A46" s="12" t="s">
        <v>120</v>
      </c>
      <c r="C46" s="53">
        <f>+C37/39900*100</f>
        <v>-112.37092731829574</v>
      </c>
      <c r="E46" s="23">
        <f>+E37/39900*100</f>
        <v>-69.57644110275689</v>
      </c>
    </row>
    <row r="47" ht="13.5" thickTop="1"/>
    <row r="49" ht="12.75">
      <c r="A49" s="2" t="s">
        <v>34</v>
      </c>
    </row>
    <row r="50" ht="12.75">
      <c r="A50" s="2" t="s">
        <v>121</v>
      </c>
    </row>
  </sheetData>
  <printOptions horizontalCentered="1"/>
  <pageMargins left="0.75" right="0.23" top="0.5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H18" sqref="H18"/>
    </sheetView>
  </sheetViews>
  <sheetFormatPr defaultColWidth="9.140625" defaultRowHeight="12.75"/>
  <cols>
    <col min="1" max="1" width="22.00390625" style="3" customWidth="1"/>
    <col min="2" max="2" width="12.7109375" style="3" customWidth="1"/>
    <col min="3" max="3" width="1.7109375" style="3" customWidth="1"/>
    <col min="4" max="4" width="12.7109375" style="3" customWidth="1"/>
    <col min="5" max="5" width="1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1" width="12.7109375" style="3" customWidth="1"/>
    <col min="12" max="16384" width="9.140625" style="3" customWidth="1"/>
  </cols>
  <sheetData>
    <row r="1" ht="12.75">
      <c r="A1" s="2" t="s">
        <v>50</v>
      </c>
    </row>
    <row r="2" ht="12.75">
      <c r="A2" s="4" t="s">
        <v>0</v>
      </c>
    </row>
    <row r="4" ht="12.75">
      <c r="A4" s="5" t="s">
        <v>35</v>
      </c>
    </row>
    <row r="5" ht="12.75">
      <c r="A5" s="5" t="str">
        <f>+'IS'!A5</f>
        <v>For the quarter ended 31 December 2002</v>
      </c>
    </row>
    <row r="7" spans="4:6" s="6" customFormat="1" ht="12.75">
      <c r="D7" s="6" t="s">
        <v>36</v>
      </c>
      <c r="F7" s="6" t="s">
        <v>36</v>
      </c>
    </row>
    <row r="8" spans="2:8" s="6" customFormat="1" ht="12.75">
      <c r="B8" s="19" t="s">
        <v>122</v>
      </c>
      <c r="D8" s="6" t="s">
        <v>37</v>
      </c>
      <c r="F8" s="6" t="s">
        <v>37</v>
      </c>
      <c r="H8" s="6" t="s">
        <v>39</v>
      </c>
    </row>
    <row r="9" spans="2:10" s="6" customFormat="1" ht="12.75">
      <c r="B9" s="24" t="s">
        <v>38</v>
      </c>
      <c r="D9" s="7" t="s">
        <v>38</v>
      </c>
      <c r="F9" s="7" t="s">
        <v>8</v>
      </c>
      <c r="H9" s="7" t="s">
        <v>40</v>
      </c>
      <c r="J9" s="7" t="s">
        <v>41</v>
      </c>
    </row>
    <row r="10" spans="2:10" s="6" customFormat="1" ht="12.75">
      <c r="B10" s="6" t="s">
        <v>7</v>
      </c>
      <c r="D10" s="6" t="s">
        <v>7</v>
      </c>
      <c r="F10" s="6" t="s">
        <v>7</v>
      </c>
      <c r="H10" s="6" t="s">
        <v>7</v>
      </c>
      <c r="J10" s="6" t="s">
        <v>7</v>
      </c>
    </row>
    <row r="12" ht="12.75">
      <c r="A12" s="12" t="s">
        <v>263</v>
      </c>
    </row>
    <row r="13" ht="12.75">
      <c r="A13" s="8" t="s">
        <v>262</v>
      </c>
    </row>
    <row r="15" spans="1:10" ht="12.75">
      <c r="A15" s="3" t="s">
        <v>42</v>
      </c>
      <c r="B15" s="3">
        <v>39900</v>
      </c>
      <c r="D15" s="3">
        <v>3152</v>
      </c>
      <c r="F15" s="3">
        <v>6213</v>
      </c>
      <c r="H15" s="3">
        <v>-77026</v>
      </c>
      <c r="J15" s="3">
        <f>SUM(B15:H15)</f>
        <v>-27761</v>
      </c>
    </row>
    <row r="16" ht="12.75">
      <c r="A16" s="3" t="s">
        <v>43</v>
      </c>
    </row>
    <row r="18" spans="1:10" ht="12.75">
      <c r="A18" s="3" t="s">
        <v>44</v>
      </c>
      <c r="B18" s="3">
        <v>0</v>
      </c>
      <c r="D18" s="3">
        <v>0</v>
      </c>
      <c r="F18" s="3">
        <v>0</v>
      </c>
      <c r="H18" s="3">
        <f>+'IS'!F33</f>
        <v>-17075</v>
      </c>
      <c r="J18" s="3">
        <f>SUM(B18:H18)</f>
        <v>-17075</v>
      </c>
    </row>
    <row r="19" ht="12.75">
      <c r="A19" s="3" t="s">
        <v>45</v>
      </c>
    </row>
    <row r="20" ht="12.75">
      <c r="A20" s="3" t="s">
        <v>46</v>
      </c>
    </row>
    <row r="21" spans="2:10" ht="12.75">
      <c r="B21" s="9"/>
      <c r="D21" s="9"/>
      <c r="F21" s="9"/>
      <c r="H21" s="9"/>
      <c r="J21" s="9"/>
    </row>
    <row r="22" ht="12.75">
      <c r="A22" s="3" t="s">
        <v>47</v>
      </c>
    </row>
    <row r="23" spans="1:10" ht="13.5" thickBot="1">
      <c r="A23" s="3" t="s">
        <v>48</v>
      </c>
      <c r="B23" s="10">
        <f>SUM(B15:B21)</f>
        <v>39900</v>
      </c>
      <c r="D23" s="10">
        <f>SUM(D15:D21)</f>
        <v>3152</v>
      </c>
      <c r="F23" s="10">
        <f>SUM(F15:F21)</f>
        <v>6213</v>
      </c>
      <c r="H23" s="10">
        <f>SUM(H15:H21)</f>
        <v>-94101</v>
      </c>
      <c r="J23" s="10">
        <f>SUM(J15:J21)</f>
        <v>-44836</v>
      </c>
    </row>
    <row r="24" ht="13.5" thickTop="1"/>
    <row r="26" ht="12.75">
      <c r="A26" s="12" t="s">
        <v>265</v>
      </c>
    </row>
    <row r="27" ht="12.75">
      <c r="A27" s="12" t="s">
        <v>123</v>
      </c>
    </row>
    <row r="29" ht="12.75">
      <c r="A29" s="2" t="s">
        <v>49</v>
      </c>
    </row>
    <row r="30" ht="12.75">
      <c r="A30" s="2" t="s">
        <v>121</v>
      </c>
    </row>
  </sheetData>
  <printOptions horizontalCentered="1"/>
  <pageMargins left="0.75" right="0.23" top="0.61" bottom="1" header="0.64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60" workbookViewId="0" topLeftCell="A27">
      <selection activeCell="E49" sqref="E49"/>
    </sheetView>
  </sheetViews>
  <sheetFormatPr defaultColWidth="9.140625" defaultRowHeight="12.75"/>
  <cols>
    <col min="1" max="1" width="3.7109375" style="3" customWidth="1"/>
    <col min="2" max="2" width="40.8515625" style="3" customWidth="1"/>
    <col min="3" max="3" width="15.7109375" style="3" customWidth="1"/>
    <col min="4" max="4" width="1.7109375" style="3" customWidth="1"/>
    <col min="5" max="5" width="15.7109375" style="40" customWidth="1"/>
    <col min="6" max="16384" width="9.140625" style="3" customWidth="1"/>
  </cols>
  <sheetData>
    <row r="1" ht="12.75">
      <c r="A1" s="2" t="s">
        <v>50</v>
      </c>
    </row>
    <row r="2" ht="12.75">
      <c r="A2" s="4" t="s">
        <v>0</v>
      </c>
    </row>
    <row r="4" ht="12.75">
      <c r="A4" s="5" t="s">
        <v>51</v>
      </c>
    </row>
    <row r="5" ht="12.75">
      <c r="A5" s="5" t="str">
        <f>+'IS'!A5</f>
        <v>For the quarter ended 31 December 2002</v>
      </c>
    </row>
    <row r="7" spans="3:5" ht="12.75">
      <c r="C7" s="28"/>
      <c r="E7" s="54" t="s">
        <v>52</v>
      </c>
    </row>
    <row r="8" spans="3:5" ht="12.75">
      <c r="C8" s="29"/>
      <c r="E8" s="43" t="s">
        <v>264</v>
      </c>
    </row>
    <row r="9" spans="3:5" ht="12.75">
      <c r="C9" s="29"/>
      <c r="E9" s="42" t="s">
        <v>53</v>
      </c>
    </row>
    <row r="10" spans="3:5" ht="12.75">
      <c r="C10" s="28"/>
      <c r="E10" s="44" t="s">
        <v>259</v>
      </c>
    </row>
    <row r="11" spans="3:5" ht="12.75">
      <c r="C11" s="29"/>
      <c r="E11" s="43" t="s">
        <v>96</v>
      </c>
    </row>
    <row r="12" spans="2:3" ht="12.75">
      <c r="B12" s="2" t="s">
        <v>209</v>
      </c>
      <c r="C12" s="14"/>
    </row>
    <row r="13" spans="1:5" ht="12.75">
      <c r="A13" s="14"/>
      <c r="B13" s="30" t="s">
        <v>190</v>
      </c>
      <c r="C13" s="14"/>
      <c r="D13" s="14"/>
      <c r="E13" s="47">
        <v>-17075</v>
      </c>
    </row>
    <row r="14" spans="1:5" ht="12.75">
      <c r="A14" s="14"/>
      <c r="B14" s="14"/>
      <c r="C14" s="14"/>
      <c r="D14" s="14"/>
      <c r="E14" s="47"/>
    </row>
    <row r="15" spans="1:5" ht="12.75">
      <c r="A15" s="14"/>
      <c r="B15" s="30" t="s">
        <v>191</v>
      </c>
      <c r="C15" s="14"/>
      <c r="D15" s="14"/>
      <c r="E15" s="47"/>
    </row>
    <row r="16" spans="1:5" ht="12.75">
      <c r="A16" s="14"/>
      <c r="B16" s="30" t="s">
        <v>192</v>
      </c>
      <c r="C16" s="14"/>
      <c r="D16" s="14"/>
      <c r="E16" s="47">
        <v>1244</v>
      </c>
    </row>
    <row r="17" spans="1:5" ht="12.75">
      <c r="A17" s="14"/>
      <c r="B17" s="30" t="s">
        <v>193</v>
      </c>
      <c r="C17" s="14"/>
      <c r="D17" s="14"/>
      <c r="E17" s="47">
        <v>9322</v>
      </c>
    </row>
    <row r="18" spans="1:5" ht="12.75">
      <c r="A18" s="14"/>
      <c r="B18" s="30" t="s">
        <v>80</v>
      </c>
      <c r="C18" s="14"/>
      <c r="D18" s="14"/>
      <c r="E18" s="47">
        <v>3767</v>
      </c>
    </row>
    <row r="19" spans="1:5" ht="12.75">
      <c r="A19" s="14"/>
      <c r="B19" s="30" t="s">
        <v>194</v>
      </c>
      <c r="C19" s="14"/>
      <c r="D19" s="14"/>
      <c r="E19" s="47">
        <v>10</v>
      </c>
    </row>
    <row r="20" spans="1:5" ht="12.75">
      <c r="A20" s="14"/>
      <c r="B20" s="30" t="s">
        <v>306</v>
      </c>
      <c r="C20" s="14"/>
      <c r="D20" s="14"/>
      <c r="E20" s="47">
        <v>441</v>
      </c>
    </row>
    <row r="21" spans="1:5" ht="12.75">
      <c r="A21" s="14"/>
      <c r="B21" s="30" t="s">
        <v>81</v>
      </c>
      <c r="C21" s="14"/>
      <c r="D21" s="14"/>
      <c r="E21" s="47">
        <v>-278</v>
      </c>
    </row>
    <row r="22" spans="1:5" ht="12.75">
      <c r="A22" s="14"/>
      <c r="B22" s="14"/>
      <c r="C22" s="14"/>
      <c r="D22" s="14"/>
      <c r="E22" s="48"/>
    </row>
    <row r="23" spans="1:5" ht="12.75">
      <c r="A23" s="14"/>
      <c r="B23" s="30" t="s">
        <v>195</v>
      </c>
      <c r="C23" s="14"/>
      <c r="D23" s="14"/>
      <c r="E23" s="47">
        <f>SUM(E13:E22)</f>
        <v>-2569</v>
      </c>
    </row>
    <row r="24" spans="1:5" ht="12.75">
      <c r="A24" s="14"/>
      <c r="B24" s="14"/>
      <c r="C24" s="14"/>
      <c r="D24" s="14"/>
      <c r="E24" s="47"/>
    </row>
    <row r="25" spans="1:5" ht="12.75">
      <c r="A25" s="14"/>
      <c r="B25" s="30" t="s">
        <v>196</v>
      </c>
      <c r="C25" s="14"/>
      <c r="D25" s="14"/>
      <c r="E25" s="47"/>
    </row>
    <row r="26" spans="1:5" ht="12.75">
      <c r="A26" s="14"/>
      <c r="B26" s="30" t="s">
        <v>197</v>
      </c>
      <c r="C26" s="14"/>
      <c r="D26" s="14"/>
      <c r="E26" s="47">
        <f>3332+4995-702-100</f>
        <v>7525</v>
      </c>
    </row>
    <row r="27" spans="1:5" ht="12.75">
      <c r="A27" s="14"/>
      <c r="B27" s="30" t="s">
        <v>198</v>
      </c>
      <c r="C27" s="14"/>
      <c r="D27" s="14"/>
      <c r="E27" s="47">
        <f>-335-13036-25</f>
        <v>-13396</v>
      </c>
    </row>
    <row r="28" spans="1:5" ht="12.75">
      <c r="A28" s="14"/>
      <c r="B28" s="30" t="s">
        <v>199</v>
      </c>
      <c r="C28" s="14"/>
      <c r="D28" s="14"/>
      <c r="E28" s="47">
        <v>-158</v>
      </c>
    </row>
    <row r="29" spans="1:5" ht="12.75">
      <c r="A29" s="14"/>
      <c r="B29" s="30" t="s">
        <v>202</v>
      </c>
      <c r="C29" s="14"/>
      <c r="D29" s="14"/>
      <c r="E29" s="47">
        <v>-3767</v>
      </c>
    </row>
    <row r="30" spans="1:5" ht="12.75">
      <c r="A30" s="14"/>
      <c r="B30" s="14"/>
      <c r="C30" s="14"/>
      <c r="D30" s="14"/>
      <c r="E30" s="47"/>
    </row>
    <row r="31" spans="1:5" ht="12.75">
      <c r="A31" s="14"/>
      <c r="B31" s="17" t="s">
        <v>200</v>
      </c>
      <c r="C31" s="14"/>
      <c r="D31" s="14"/>
      <c r="E31" s="52">
        <f>SUM(E23:E30)</f>
        <v>-12365</v>
      </c>
    </row>
    <row r="32" spans="1:5" ht="12.75">
      <c r="A32" s="14"/>
      <c r="B32" s="14"/>
      <c r="C32" s="14"/>
      <c r="D32" s="14"/>
      <c r="E32" s="47"/>
    </row>
    <row r="33" spans="1:5" ht="12.75">
      <c r="A33" s="14"/>
      <c r="B33" s="31" t="s">
        <v>201</v>
      </c>
      <c r="C33" s="14"/>
      <c r="D33" s="14"/>
      <c r="E33" s="47"/>
    </row>
    <row r="34" spans="1:5" ht="12.75">
      <c r="A34" s="14"/>
      <c r="B34" s="30" t="s">
        <v>203</v>
      </c>
      <c r="C34" s="14"/>
      <c r="D34" s="14"/>
      <c r="E34" s="47">
        <v>10995</v>
      </c>
    </row>
    <row r="35" spans="1:5" ht="12.75">
      <c r="A35" s="14"/>
      <c r="B35" s="30" t="s">
        <v>204</v>
      </c>
      <c r="C35" s="14"/>
      <c r="D35" s="14"/>
      <c r="E35" s="47">
        <v>-241</v>
      </c>
    </row>
    <row r="36" spans="1:5" ht="12.75">
      <c r="A36" s="14"/>
      <c r="B36" s="14"/>
      <c r="C36" s="14"/>
      <c r="D36" s="14"/>
      <c r="E36" s="47"/>
    </row>
    <row r="37" spans="1:5" ht="12.75">
      <c r="A37" s="14"/>
      <c r="B37" s="30" t="s">
        <v>207</v>
      </c>
      <c r="C37" s="14"/>
      <c r="D37" s="14"/>
      <c r="E37" s="52">
        <f>SUM(E34:E36)</f>
        <v>10754</v>
      </c>
    </row>
    <row r="38" spans="1:5" ht="12.75">
      <c r="A38" s="14"/>
      <c r="B38" s="14"/>
      <c r="C38" s="14"/>
      <c r="D38" s="14"/>
      <c r="E38" s="47"/>
    </row>
    <row r="39" spans="1:5" ht="12.75">
      <c r="A39" s="14"/>
      <c r="B39" s="31" t="s">
        <v>205</v>
      </c>
      <c r="C39" s="14"/>
      <c r="D39" s="14"/>
      <c r="E39" s="47"/>
    </row>
    <row r="40" spans="1:5" ht="12.75">
      <c r="A40" s="14"/>
      <c r="B40" s="30" t="s">
        <v>206</v>
      </c>
      <c r="C40" s="14"/>
      <c r="D40" s="14"/>
      <c r="E40" s="47">
        <v>-1131</v>
      </c>
    </row>
    <row r="41" spans="1:5" ht="12.75">
      <c r="A41" s="14"/>
      <c r="B41" s="30"/>
      <c r="C41" s="14"/>
      <c r="D41" s="14"/>
      <c r="E41" s="47"/>
    </row>
    <row r="42" spans="1:5" ht="12.75">
      <c r="A42" s="14"/>
      <c r="B42" s="30" t="s">
        <v>208</v>
      </c>
      <c r="C42" s="14"/>
      <c r="D42" s="14"/>
      <c r="E42" s="52">
        <f>SUM(E40:E41)</f>
        <v>-1131</v>
      </c>
    </row>
    <row r="43" spans="1:5" ht="12.75">
      <c r="A43" s="14"/>
      <c r="B43" s="30"/>
      <c r="C43" s="14"/>
      <c r="D43" s="14"/>
      <c r="E43" s="47"/>
    </row>
    <row r="44" spans="1:5" ht="12.75">
      <c r="A44" s="3" t="s">
        <v>54</v>
      </c>
      <c r="C44" s="14"/>
      <c r="E44" s="40">
        <f>+E31+E37+E42</f>
        <v>-2742</v>
      </c>
    </row>
    <row r="45" ht="12.75">
      <c r="C45" s="14"/>
    </row>
    <row r="46" spans="1:5" ht="12.75">
      <c r="A46" s="3" t="s">
        <v>55</v>
      </c>
      <c r="C46" s="14"/>
      <c r="E46" s="40">
        <v>-26186</v>
      </c>
    </row>
    <row r="47" ht="12.75">
      <c r="C47" s="14"/>
    </row>
    <row r="48" spans="1:5" ht="13.5" thickBot="1">
      <c r="A48" s="3" t="s">
        <v>56</v>
      </c>
      <c r="C48" s="14"/>
      <c r="E48" s="49">
        <f>SUM(E44:E47)</f>
        <v>-28928</v>
      </c>
    </row>
    <row r="49" ht="13.5" thickTop="1"/>
    <row r="50" ht="12.75">
      <c r="A50" s="12" t="s">
        <v>266</v>
      </c>
    </row>
    <row r="51" ht="12.75">
      <c r="A51" s="12" t="s">
        <v>124</v>
      </c>
    </row>
    <row r="53" ht="12.75">
      <c r="A53" s="2" t="s">
        <v>57</v>
      </c>
    </row>
    <row r="54" ht="12.75">
      <c r="A54" s="2" t="s">
        <v>121</v>
      </c>
    </row>
  </sheetData>
  <printOptions horizontalCentered="1"/>
  <pageMargins left="0.75" right="0.75" top="0.55" bottom="0.4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3"/>
  <sheetViews>
    <sheetView tabSelected="1" view="pageBreakPreview" zoomScale="60" workbookViewId="0" topLeftCell="A262">
      <selection activeCell="L252" sqref="L252"/>
    </sheetView>
  </sheetViews>
  <sheetFormatPr defaultColWidth="9.140625" defaultRowHeight="12.75"/>
  <cols>
    <col min="1" max="1" width="4.7109375" style="15" customWidth="1"/>
    <col min="2" max="2" width="5.8515625" style="15" customWidth="1"/>
    <col min="3" max="3" width="33.421875" style="15" customWidth="1"/>
    <col min="4" max="8" width="9.7109375" style="15" customWidth="1"/>
    <col min="9" max="16384" width="9.140625" style="15" customWidth="1"/>
  </cols>
  <sheetData>
    <row r="1" spans="1:2" ht="12.75">
      <c r="A1" s="2" t="s">
        <v>238</v>
      </c>
      <c r="B1" s="2"/>
    </row>
    <row r="2" spans="1:2" ht="12.75">
      <c r="A2" s="4" t="s">
        <v>0</v>
      </c>
      <c r="B2" s="4"/>
    </row>
    <row r="4" spans="1:2" ht="12.75">
      <c r="A4" s="5" t="s">
        <v>58</v>
      </c>
      <c r="B4" s="5"/>
    </row>
    <row r="5" spans="1:2" ht="12.75">
      <c r="A5" s="5" t="str">
        <f>+CFS!A5</f>
        <v>For the quarter ended 31 December 2002</v>
      </c>
      <c r="B5" s="5"/>
    </row>
    <row r="7" spans="1:2" ht="12.75">
      <c r="A7" s="25" t="s">
        <v>59</v>
      </c>
      <c r="B7" s="26" t="s">
        <v>60</v>
      </c>
    </row>
    <row r="8" ht="12.75">
      <c r="B8" s="15" t="s">
        <v>61</v>
      </c>
    </row>
    <row r="9" ht="12.75">
      <c r="B9" s="15" t="s">
        <v>62</v>
      </c>
    </row>
    <row r="10" ht="12.75">
      <c r="B10" s="15" t="s">
        <v>63</v>
      </c>
    </row>
    <row r="11" ht="12.75">
      <c r="B11" s="15" t="s">
        <v>125</v>
      </c>
    </row>
    <row r="12" ht="12.75">
      <c r="B12" s="15" t="s">
        <v>64</v>
      </c>
    </row>
    <row r="14" spans="1:3" ht="12.75">
      <c r="A14" s="25" t="s">
        <v>65</v>
      </c>
      <c r="B14" s="15" t="s">
        <v>146</v>
      </c>
      <c r="C14" s="26" t="s">
        <v>66</v>
      </c>
    </row>
    <row r="15" spans="1:3" ht="12.75">
      <c r="A15" s="25"/>
      <c r="C15" s="15" t="s">
        <v>210</v>
      </c>
    </row>
    <row r="16" spans="1:3" ht="12.75">
      <c r="A16" s="25"/>
      <c r="C16" s="15" t="s">
        <v>250</v>
      </c>
    </row>
    <row r="17" ht="12.75">
      <c r="A17" s="25"/>
    </row>
    <row r="18" spans="1:3" ht="12.75">
      <c r="A18" s="25"/>
      <c r="C18" s="15" t="s">
        <v>251</v>
      </c>
    </row>
    <row r="19" spans="1:3" ht="12.75">
      <c r="A19" s="25"/>
      <c r="C19" s="15" t="s">
        <v>243</v>
      </c>
    </row>
    <row r="20" spans="1:3" ht="12.75">
      <c r="A20" s="25"/>
      <c r="C20" s="15" t="s">
        <v>244</v>
      </c>
    </row>
    <row r="21" spans="1:3" ht="12.75">
      <c r="A21" s="25"/>
      <c r="C21" s="15" t="s">
        <v>245</v>
      </c>
    </row>
    <row r="22" ht="12.75">
      <c r="C22" s="15" t="s">
        <v>246</v>
      </c>
    </row>
    <row r="23" ht="12.75">
      <c r="C23" s="15" t="s">
        <v>247</v>
      </c>
    </row>
    <row r="25" ht="12.75">
      <c r="C25" s="15" t="s">
        <v>249</v>
      </c>
    </row>
    <row r="26" ht="12.75">
      <c r="C26" s="15" t="s">
        <v>252</v>
      </c>
    </row>
    <row r="28" spans="2:3" s="34" customFormat="1" ht="14.25" customHeight="1">
      <c r="B28" s="34" t="s">
        <v>148</v>
      </c>
      <c r="C28" s="32" t="s">
        <v>248</v>
      </c>
    </row>
    <row r="29" s="34" customFormat="1" ht="14.25" customHeight="1"/>
    <row r="30" s="34" customFormat="1" ht="14.25" customHeight="1">
      <c r="C30" s="34" t="s">
        <v>318</v>
      </c>
    </row>
    <row r="31" s="34" customFormat="1" ht="14.25" customHeight="1">
      <c r="C31" s="34" t="s">
        <v>307</v>
      </c>
    </row>
    <row r="32" s="34" customFormat="1" ht="14.25" customHeight="1">
      <c r="C32" s="34" t="s">
        <v>319</v>
      </c>
    </row>
    <row r="33" s="34" customFormat="1" ht="14.25" customHeight="1">
      <c r="C33" s="34" t="s">
        <v>320</v>
      </c>
    </row>
    <row r="34" s="34" customFormat="1" ht="14.25" customHeight="1">
      <c r="C34" s="34" t="s">
        <v>321</v>
      </c>
    </row>
    <row r="35" s="34" customFormat="1" ht="14.25" customHeight="1">
      <c r="C35" s="34" t="s">
        <v>247</v>
      </c>
    </row>
    <row r="36" s="34" customFormat="1" ht="12.75"/>
    <row r="37" s="34" customFormat="1" ht="12.75">
      <c r="C37" s="34" t="s">
        <v>249</v>
      </c>
    </row>
    <row r="38" s="34" customFormat="1" ht="12.75">
      <c r="C38" s="34" t="s">
        <v>272</v>
      </c>
    </row>
    <row r="39" s="34" customFormat="1" ht="12.75">
      <c r="C39" s="34" t="s">
        <v>133</v>
      </c>
    </row>
    <row r="40" s="34" customFormat="1" ht="12.75"/>
    <row r="41" s="34" customFormat="1" ht="12.75">
      <c r="C41" s="34" t="s">
        <v>273</v>
      </c>
    </row>
    <row r="42" s="34" customFormat="1" ht="12.75">
      <c r="C42" s="34" t="s">
        <v>293</v>
      </c>
    </row>
    <row r="43" s="34" customFormat="1" ht="12.75">
      <c r="C43" s="34" t="s">
        <v>292</v>
      </c>
    </row>
    <row r="45" spans="1:2" ht="12.75">
      <c r="A45" s="25" t="s">
        <v>67</v>
      </c>
      <c r="B45" s="26" t="s">
        <v>68</v>
      </c>
    </row>
    <row r="46" ht="12.75">
      <c r="B46" s="15" t="s">
        <v>126</v>
      </c>
    </row>
    <row r="48" spans="1:2" s="34" customFormat="1" ht="12.75">
      <c r="A48" s="35" t="s">
        <v>69</v>
      </c>
      <c r="B48" s="32" t="s">
        <v>326</v>
      </c>
    </row>
    <row r="49" s="34" customFormat="1" ht="12.75">
      <c r="B49" s="34" t="s">
        <v>327</v>
      </c>
    </row>
    <row r="50" s="34" customFormat="1" ht="12.75"/>
    <row r="51" spans="1:2" s="34" customFormat="1" ht="12.75">
      <c r="A51" s="35" t="s">
        <v>70</v>
      </c>
      <c r="B51" s="33" t="s">
        <v>71</v>
      </c>
    </row>
    <row r="52" s="34" customFormat="1" ht="12.75">
      <c r="B52" s="33" t="s">
        <v>72</v>
      </c>
    </row>
    <row r="53" s="34" customFormat="1" ht="12.75">
      <c r="B53" s="34" t="s">
        <v>126</v>
      </c>
    </row>
    <row r="54" s="34" customFormat="1" ht="12.75"/>
    <row r="55" spans="1:2" ht="12.75">
      <c r="A55" s="25" t="s">
        <v>73</v>
      </c>
      <c r="B55" s="26" t="s">
        <v>127</v>
      </c>
    </row>
    <row r="56" spans="1:2" ht="12.75">
      <c r="A56" s="25"/>
      <c r="B56" s="26" t="s">
        <v>128</v>
      </c>
    </row>
    <row r="57" ht="12.75">
      <c r="B57" s="15" t="s">
        <v>126</v>
      </c>
    </row>
    <row r="59" spans="1:2" ht="12.75">
      <c r="A59" s="25" t="s">
        <v>74</v>
      </c>
      <c r="B59" s="26" t="s">
        <v>75</v>
      </c>
    </row>
    <row r="60" ht="12.75">
      <c r="B60" s="15" t="s">
        <v>267</v>
      </c>
    </row>
    <row r="62" spans="1:2" ht="12.75">
      <c r="A62" s="25" t="s">
        <v>76</v>
      </c>
      <c r="B62" s="26" t="s">
        <v>85</v>
      </c>
    </row>
    <row r="64" spans="2:8" s="34" customFormat="1" ht="12.75">
      <c r="B64" s="55" t="s">
        <v>83</v>
      </c>
      <c r="D64" s="56" t="s">
        <v>86</v>
      </c>
      <c r="E64" s="56" t="s">
        <v>94</v>
      </c>
      <c r="F64" s="56" t="s">
        <v>88</v>
      </c>
      <c r="G64" s="56" t="s">
        <v>90</v>
      </c>
      <c r="H64" s="56" t="s">
        <v>92</v>
      </c>
    </row>
    <row r="65" spans="2:8" s="34" customFormat="1" ht="12.75">
      <c r="B65" s="55"/>
      <c r="D65" s="56" t="s">
        <v>87</v>
      </c>
      <c r="E65" s="56" t="s">
        <v>95</v>
      </c>
      <c r="F65" s="56" t="s">
        <v>89</v>
      </c>
      <c r="G65" s="56" t="s">
        <v>91</v>
      </c>
      <c r="H65" s="56" t="s">
        <v>93</v>
      </c>
    </row>
    <row r="66" spans="4:8" s="34" customFormat="1" ht="12.75">
      <c r="D66" s="56" t="s">
        <v>96</v>
      </c>
      <c r="E66" s="56" t="s">
        <v>96</v>
      </c>
      <c r="F66" s="56" t="s">
        <v>96</v>
      </c>
      <c r="G66" s="56" t="s">
        <v>96</v>
      </c>
      <c r="H66" s="56" t="s">
        <v>96</v>
      </c>
    </row>
    <row r="67" spans="4:8" s="34" customFormat="1" ht="12.75">
      <c r="D67" s="56"/>
      <c r="E67" s="56"/>
      <c r="F67" s="56"/>
      <c r="G67" s="56"/>
      <c r="H67" s="56"/>
    </row>
    <row r="68" spans="2:8" s="34" customFormat="1" ht="12.75">
      <c r="B68" s="34" t="s">
        <v>77</v>
      </c>
      <c r="D68" s="34">
        <v>6800</v>
      </c>
      <c r="E68" s="34">
        <f>22114-6800</f>
        <v>15314</v>
      </c>
      <c r="F68" s="34">
        <v>0</v>
      </c>
      <c r="G68" s="34">
        <v>0</v>
      </c>
      <c r="H68" s="34">
        <f>SUM(D68:G68)</f>
        <v>22114</v>
      </c>
    </row>
    <row r="69" spans="2:8" s="34" customFormat="1" ht="12.75">
      <c r="B69" s="34" t="s">
        <v>78</v>
      </c>
      <c r="D69" s="34">
        <v>0</v>
      </c>
      <c r="E69" s="34">
        <v>17330</v>
      </c>
      <c r="F69" s="34">
        <v>0</v>
      </c>
      <c r="G69" s="34">
        <v>-17330</v>
      </c>
      <c r="H69" s="34">
        <f>SUM(D69:G69)</f>
        <v>0</v>
      </c>
    </row>
    <row r="70" spans="4:8" s="34" customFormat="1" ht="12.75">
      <c r="D70" s="57"/>
      <c r="E70" s="57"/>
      <c r="F70" s="57"/>
      <c r="G70" s="57"/>
      <c r="H70" s="57"/>
    </row>
    <row r="71" spans="2:8" s="34" customFormat="1" ht="12.75">
      <c r="B71" s="34" t="s">
        <v>79</v>
      </c>
      <c r="D71" s="58">
        <f>SUM(D68:D70)</f>
        <v>6800</v>
      </c>
      <c r="E71" s="58">
        <f>SUM(E68:E70)</f>
        <v>32644</v>
      </c>
      <c r="F71" s="58">
        <f>SUM(F68:F70)</f>
        <v>0</v>
      </c>
      <c r="G71" s="58">
        <f>SUM(G68:G70)</f>
        <v>-17330</v>
      </c>
      <c r="H71" s="58">
        <f>SUM(H68:H70)</f>
        <v>22114</v>
      </c>
    </row>
    <row r="72" s="34" customFormat="1" ht="12.75"/>
    <row r="73" s="34" customFormat="1" ht="12.75">
      <c r="B73" s="55" t="s">
        <v>84</v>
      </c>
    </row>
    <row r="74" s="34" customFormat="1" ht="12.75"/>
    <row r="75" spans="2:8" s="34" customFormat="1" ht="12.75">
      <c r="B75" s="34" t="s">
        <v>130</v>
      </c>
      <c r="D75" s="34">
        <v>-4362</v>
      </c>
      <c r="E75" s="34">
        <v>-7122</v>
      </c>
      <c r="F75" s="34">
        <v>-2104</v>
      </c>
      <c r="G75" s="34">
        <v>0</v>
      </c>
      <c r="H75" s="34">
        <f>SUM(D75:G75)</f>
        <v>-13588</v>
      </c>
    </row>
    <row r="76" spans="2:8" s="34" customFormat="1" ht="12.75">
      <c r="B76" s="34" t="s">
        <v>80</v>
      </c>
      <c r="D76" s="34">
        <v>-1058</v>
      </c>
      <c r="E76" s="34">
        <v>-3830</v>
      </c>
      <c r="F76" s="34">
        <v>-1079</v>
      </c>
      <c r="G76" s="34">
        <v>2201</v>
      </c>
      <c r="H76" s="34">
        <f>SUM(D76:G76)</f>
        <v>-3766</v>
      </c>
    </row>
    <row r="77" spans="2:8" s="34" customFormat="1" ht="12.75">
      <c r="B77" s="34" t="s">
        <v>81</v>
      </c>
      <c r="D77" s="34">
        <v>0</v>
      </c>
      <c r="E77" s="34">
        <v>1710</v>
      </c>
      <c r="F77" s="34">
        <v>770</v>
      </c>
      <c r="G77" s="34">
        <v>-2201</v>
      </c>
      <c r="H77" s="34">
        <f>SUM(D77:G77)</f>
        <v>279</v>
      </c>
    </row>
    <row r="78" spans="2:8" s="34" customFormat="1" ht="12.75">
      <c r="B78" s="34" t="s">
        <v>82</v>
      </c>
      <c r="D78" s="34">
        <v>0</v>
      </c>
      <c r="E78" s="34">
        <v>0</v>
      </c>
      <c r="F78" s="34">
        <v>0</v>
      </c>
      <c r="G78" s="34">
        <v>0</v>
      </c>
      <c r="H78" s="34">
        <f>SUM(D78:G78)</f>
        <v>0</v>
      </c>
    </row>
    <row r="79" spans="4:8" s="34" customFormat="1" ht="12.75">
      <c r="D79" s="57"/>
      <c r="E79" s="57"/>
      <c r="F79" s="57"/>
      <c r="G79" s="57"/>
      <c r="H79" s="57"/>
    </row>
    <row r="80" spans="2:8" s="34" customFormat="1" ht="13.5" thickBot="1">
      <c r="B80" s="34" t="s">
        <v>129</v>
      </c>
      <c r="D80" s="59">
        <f>SUM(D75:D79)</f>
        <v>-5420</v>
      </c>
      <c r="E80" s="59">
        <f>SUM(E75:E79)</f>
        <v>-9242</v>
      </c>
      <c r="F80" s="59">
        <f>SUM(F75:F79)</f>
        <v>-2413</v>
      </c>
      <c r="G80" s="59">
        <f>SUM(G75:G79)</f>
        <v>0</v>
      </c>
      <c r="H80" s="59">
        <f>SUM(H75:H79)</f>
        <v>-17075</v>
      </c>
    </row>
    <row r="81" spans="4:8" s="34" customFormat="1" ht="13.5" thickTop="1">
      <c r="D81" s="58"/>
      <c r="E81" s="58"/>
      <c r="F81" s="58"/>
      <c r="G81" s="58"/>
      <c r="H81" s="58"/>
    </row>
    <row r="82" spans="2:8" ht="12.75">
      <c r="B82" s="15" t="s">
        <v>143</v>
      </c>
      <c r="D82" s="17"/>
      <c r="E82" s="17"/>
      <c r="F82" s="17"/>
      <c r="G82" s="17"/>
      <c r="H82" s="17"/>
    </row>
    <row r="83" spans="2:8" ht="12.75">
      <c r="B83" s="15" t="s">
        <v>144</v>
      </c>
      <c r="D83" s="17"/>
      <c r="E83" s="17"/>
      <c r="F83" s="17"/>
      <c r="G83" s="17"/>
      <c r="H83" s="17"/>
    </row>
    <row r="85" spans="1:2" ht="12.75">
      <c r="A85" s="25" t="s">
        <v>97</v>
      </c>
      <c r="B85" s="26" t="s">
        <v>131</v>
      </c>
    </row>
    <row r="86" ht="12.75">
      <c r="B86" s="26" t="s">
        <v>132</v>
      </c>
    </row>
    <row r="87" ht="12.75">
      <c r="B87" s="15" t="s">
        <v>187</v>
      </c>
    </row>
    <row r="89" spans="1:2" s="34" customFormat="1" ht="12.75">
      <c r="A89" s="35" t="s">
        <v>98</v>
      </c>
      <c r="B89" s="32" t="s">
        <v>99</v>
      </c>
    </row>
    <row r="90" spans="1:2" ht="12.75">
      <c r="A90" s="15" t="s">
        <v>146</v>
      </c>
      <c r="B90" s="15" t="s">
        <v>256</v>
      </c>
    </row>
    <row r="91" spans="1:2" ht="12.75">
      <c r="A91" s="25"/>
      <c r="B91" s="15" t="s">
        <v>253</v>
      </c>
    </row>
    <row r="92" spans="1:2" ht="12.75">
      <c r="A92" s="25"/>
      <c r="B92" s="15" t="s">
        <v>271</v>
      </c>
    </row>
    <row r="93" ht="12.75">
      <c r="A93" s="25"/>
    </row>
    <row r="94" spans="1:2" ht="12.75">
      <c r="A94" s="25"/>
      <c r="B94" s="15" t="s">
        <v>257</v>
      </c>
    </row>
    <row r="95" spans="1:2" ht="12.75">
      <c r="A95" s="25"/>
      <c r="B95" s="15" t="s">
        <v>255</v>
      </c>
    </row>
    <row r="96" ht="12.75">
      <c r="A96" s="25"/>
    </row>
    <row r="97" spans="1:2" ht="12.75">
      <c r="A97" s="25"/>
      <c r="B97" s="15" t="s">
        <v>268</v>
      </c>
    </row>
    <row r="98" spans="1:2" ht="12.75">
      <c r="A98" s="25"/>
      <c r="B98" s="15" t="s">
        <v>269</v>
      </c>
    </row>
    <row r="99" spans="1:2" ht="12.75">
      <c r="A99" s="25"/>
      <c r="B99" s="15" t="s">
        <v>270</v>
      </c>
    </row>
    <row r="100" ht="12.75">
      <c r="A100" s="25"/>
    </row>
    <row r="101" spans="1:2" ht="12.75">
      <c r="A101" s="25"/>
      <c r="B101" s="15" t="s">
        <v>274</v>
      </c>
    </row>
    <row r="102" spans="1:2" ht="12.75">
      <c r="A102" s="25"/>
      <c r="B102" s="15" t="s">
        <v>287</v>
      </c>
    </row>
    <row r="103" spans="1:2" ht="12.75">
      <c r="A103" s="25"/>
      <c r="B103" s="15" t="s">
        <v>288</v>
      </c>
    </row>
    <row r="104" ht="12.75">
      <c r="A104" s="25"/>
    </row>
    <row r="105" spans="1:3" ht="12.75">
      <c r="A105" s="25"/>
      <c r="B105" s="15" t="s">
        <v>218</v>
      </c>
      <c r="C105" s="15" t="s">
        <v>275</v>
      </c>
    </row>
    <row r="106" spans="1:3" ht="12.75">
      <c r="A106" s="25"/>
      <c r="B106" s="15" t="s">
        <v>217</v>
      </c>
      <c r="C106" s="15" t="s">
        <v>276</v>
      </c>
    </row>
    <row r="107" spans="1:3" ht="12.75">
      <c r="A107" s="25"/>
      <c r="B107" s="15" t="s">
        <v>219</v>
      </c>
      <c r="C107" s="15" t="s">
        <v>277</v>
      </c>
    </row>
    <row r="108" spans="1:3" ht="12.75">
      <c r="A108" s="25"/>
      <c r="B108" s="15" t="s">
        <v>220</v>
      </c>
      <c r="C108" s="15" t="s">
        <v>278</v>
      </c>
    </row>
    <row r="109" spans="1:3" ht="12.75">
      <c r="A109" s="25"/>
      <c r="B109" s="15" t="s">
        <v>221</v>
      </c>
      <c r="C109" s="15" t="s">
        <v>279</v>
      </c>
    </row>
    <row r="110" spans="2:3" ht="12.75">
      <c r="B110" s="15" t="s">
        <v>222</v>
      </c>
      <c r="C110" s="15" t="s">
        <v>280</v>
      </c>
    </row>
    <row r="111" spans="2:3" ht="12.75">
      <c r="B111" s="15" t="s">
        <v>223</v>
      </c>
      <c r="C111" s="15" t="s">
        <v>281</v>
      </c>
    </row>
    <row r="112" spans="2:3" ht="12.75">
      <c r="B112" s="15" t="s">
        <v>254</v>
      </c>
      <c r="C112" s="15" t="s">
        <v>282</v>
      </c>
    </row>
    <row r="113" spans="2:3" ht="12.75">
      <c r="B113" s="15" t="s">
        <v>283</v>
      </c>
      <c r="C113" s="15" t="s">
        <v>285</v>
      </c>
    </row>
    <row r="114" spans="2:3" ht="12.75">
      <c r="B114" s="15" t="s">
        <v>284</v>
      </c>
      <c r="C114" s="15" t="s">
        <v>286</v>
      </c>
    </row>
    <row r="116" spans="1:2" ht="12.75">
      <c r="A116" s="15" t="s">
        <v>148</v>
      </c>
      <c r="B116" s="15" t="s">
        <v>328</v>
      </c>
    </row>
    <row r="117" ht="12.75">
      <c r="B117" s="15" t="s">
        <v>289</v>
      </c>
    </row>
    <row r="118" ht="12.75">
      <c r="B118" s="15" t="s">
        <v>290</v>
      </c>
    </row>
    <row r="119" ht="12.75">
      <c r="B119" s="25"/>
    </row>
    <row r="120" spans="1:2" ht="12.75">
      <c r="A120" s="25" t="s">
        <v>100</v>
      </c>
      <c r="B120" s="26" t="s">
        <v>106</v>
      </c>
    </row>
    <row r="121" ht="12.75">
      <c r="B121" s="15" t="s">
        <v>188</v>
      </c>
    </row>
    <row r="123" spans="1:2" ht="12.75">
      <c r="A123" s="25" t="s">
        <v>101</v>
      </c>
      <c r="B123" s="26" t="s">
        <v>102</v>
      </c>
    </row>
    <row r="124" spans="1:6" ht="12.75">
      <c r="A124" s="25"/>
      <c r="B124" s="26"/>
      <c r="F124" s="18" t="s">
        <v>96</v>
      </c>
    </row>
    <row r="125" spans="1:3" ht="12.75">
      <c r="A125" s="25"/>
      <c r="B125" s="26"/>
      <c r="C125" s="27" t="s">
        <v>184</v>
      </c>
    </row>
    <row r="126" spans="1:6" ht="12.75">
      <c r="A126" s="25"/>
      <c r="B126" s="26"/>
      <c r="C126" s="15" t="s">
        <v>181</v>
      </c>
      <c r="F126" s="15">
        <v>71110</v>
      </c>
    </row>
    <row r="127" spans="1:3" ht="12.75">
      <c r="A127" s="25"/>
      <c r="B127" s="26"/>
      <c r="C127" s="15" t="s">
        <v>185</v>
      </c>
    </row>
    <row r="128" spans="1:2" ht="12.75">
      <c r="A128" s="25"/>
      <c r="B128" s="26"/>
    </row>
    <row r="129" spans="1:6" s="34" customFormat="1" ht="12.75">
      <c r="A129" s="35"/>
      <c r="B129" s="32"/>
      <c r="C129" s="34" t="s">
        <v>182</v>
      </c>
      <c r="F129" s="34">
        <v>3600</v>
      </c>
    </row>
    <row r="130" s="34" customFormat="1" ht="12.75">
      <c r="C130" s="34" t="s">
        <v>183</v>
      </c>
    </row>
    <row r="131" ht="13.5" thickBot="1">
      <c r="F131" s="16">
        <f>SUM(F126:F130)</f>
        <v>74710</v>
      </c>
    </row>
    <row r="132" ht="13.5" thickTop="1"/>
    <row r="133" spans="1:2" ht="12.75">
      <c r="A133" s="25" t="s">
        <v>103</v>
      </c>
      <c r="B133" s="26" t="s">
        <v>105</v>
      </c>
    </row>
    <row r="134" spans="1:2" s="34" customFormat="1" ht="12.75">
      <c r="A134" s="35"/>
      <c r="B134" s="34" t="s">
        <v>322</v>
      </c>
    </row>
    <row r="135" spans="1:2" s="34" customFormat="1" ht="12.75">
      <c r="A135" s="35"/>
      <c r="B135" s="34" t="s">
        <v>314</v>
      </c>
    </row>
    <row r="136" spans="1:2" s="34" customFormat="1" ht="12.75">
      <c r="A136" s="35"/>
      <c r="B136" s="34" t="s">
        <v>315</v>
      </c>
    </row>
    <row r="137" spans="1:2" s="34" customFormat="1" ht="12.75">
      <c r="A137" s="35"/>
      <c r="B137" s="34" t="s">
        <v>316</v>
      </c>
    </row>
    <row r="138" spans="1:2" s="34" customFormat="1" ht="12.75">
      <c r="A138" s="35"/>
      <c r="B138" s="34" t="s">
        <v>317</v>
      </c>
    </row>
    <row r="139" s="34" customFormat="1" ht="12.75">
      <c r="A139" s="35"/>
    </row>
    <row r="140" spans="1:2" s="34" customFormat="1" ht="12.75">
      <c r="A140" s="35"/>
      <c r="B140" s="34" t="s">
        <v>323</v>
      </c>
    </row>
    <row r="141" spans="1:2" s="34" customFormat="1" ht="12.75">
      <c r="A141" s="35"/>
      <c r="B141" s="34" t="s">
        <v>324</v>
      </c>
    </row>
    <row r="142" spans="1:2" s="34" customFormat="1" ht="12.75">
      <c r="A142" s="35"/>
      <c r="B142" s="34" t="s">
        <v>308</v>
      </c>
    </row>
    <row r="143" spans="1:2" s="34" customFormat="1" ht="12.75">
      <c r="A143" s="35"/>
      <c r="B143" s="34" t="s">
        <v>312</v>
      </c>
    </row>
    <row r="144" spans="1:2" s="34" customFormat="1" ht="12.75">
      <c r="A144" s="35"/>
      <c r="B144" s="34" t="s">
        <v>313</v>
      </c>
    </row>
    <row r="146" spans="1:2" ht="12.75">
      <c r="A146" s="25" t="s">
        <v>104</v>
      </c>
      <c r="B146" s="26" t="s">
        <v>107</v>
      </c>
    </row>
    <row r="147" ht="12.75">
      <c r="B147" s="26" t="s">
        <v>108</v>
      </c>
    </row>
    <row r="148" s="34" customFormat="1" ht="12.75">
      <c r="B148" s="34" t="s">
        <v>325</v>
      </c>
    </row>
    <row r="149" s="34" customFormat="1" ht="12.75">
      <c r="B149" s="34" t="s">
        <v>329</v>
      </c>
    </row>
    <row r="150" s="34" customFormat="1" ht="12.75">
      <c r="B150" s="34" t="s">
        <v>309</v>
      </c>
    </row>
    <row r="151" s="34" customFormat="1" ht="12.75">
      <c r="B151" s="34" t="s">
        <v>310</v>
      </c>
    </row>
    <row r="152" s="34" customFormat="1" ht="12.75">
      <c r="B152" s="34" t="s">
        <v>311</v>
      </c>
    </row>
    <row r="153" s="34" customFormat="1" ht="12.75">
      <c r="B153" s="34" t="s">
        <v>330</v>
      </c>
    </row>
    <row r="154" s="34" customFormat="1" ht="12.75">
      <c r="B154" s="34" t="s">
        <v>331</v>
      </c>
    </row>
    <row r="155" s="34" customFormat="1" ht="12.75">
      <c r="B155" s="34" t="s">
        <v>332</v>
      </c>
    </row>
    <row r="157" spans="1:2" ht="12.75">
      <c r="A157" s="25" t="s">
        <v>109</v>
      </c>
      <c r="B157" s="26" t="s">
        <v>110</v>
      </c>
    </row>
    <row r="158" ht="12.75">
      <c r="B158" s="15" t="s">
        <v>189</v>
      </c>
    </row>
    <row r="159" ht="12.75">
      <c r="B159" s="15" t="s">
        <v>133</v>
      </c>
    </row>
    <row r="161" spans="1:3" ht="12.75">
      <c r="A161" s="25" t="s">
        <v>111</v>
      </c>
      <c r="B161" s="15" t="s">
        <v>146</v>
      </c>
      <c r="C161" s="26" t="s">
        <v>145</v>
      </c>
    </row>
    <row r="162" ht="12.75">
      <c r="C162" s="26" t="s">
        <v>333</v>
      </c>
    </row>
    <row r="163" spans="2:3" ht="12.75">
      <c r="B163" s="2"/>
      <c r="C163" s="15" t="s">
        <v>126</v>
      </c>
    </row>
    <row r="165" spans="2:3" ht="12.75">
      <c r="B165" s="15" t="s">
        <v>148</v>
      </c>
      <c r="C165" s="26" t="s">
        <v>147</v>
      </c>
    </row>
    <row r="166" ht="12.75">
      <c r="C166" s="15" t="s">
        <v>126</v>
      </c>
    </row>
    <row r="168" spans="1:2" ht="12.75">
      <c r="A168" s="25" t="s">
        <v>134</v>
      </c>
      <c r="B168" s="26" t="s">
        <v>135</v>
      </c>
    </row>
    <row r="169" ht="12.75">
      <c r="B169" s="26" t="s">
        <v>136</v>
      </c>
    </row>
    <row r="170" ht="12.75">
      <c r="B170" s="15" t="s">
        <v>211</v>
      </c>
    </row>
    <row r="171" ht="12.75">
      <c r="B171" s="15" t="s">
        <v>212</v>
      </c>
    </row>
    <row r="173" spans="1:2" ht="12.75">
      <c r="A173" s="25" t="s">
        <v>137</v>
      </c>
      <c r="B173" s="26" t="s">
        <v>138</v>
      </c>
    </row>
    <row r="174" ht="12.75">
      <c r="B174" s="26" t="s">
        <v>139</v>
      </c>
    </row>
    <row r="175" s="34" customFormat="1" ht="12.75">
      <c r="B175" s="34" t="s">
        <v>334</v>
      </c>
    </row>
    <row r="177" spans="1:2" ht="12.75">
      <c r="A177" s="25" t="s">
        <v>140</v>
      </c>
      <c r="B177" s="26" t="s">
        <v>141</v>
      </c>
    </row>
    <row r="178" ht="12.75">
      <c r="B178" s="15" t="s">
        <v>213</v>
      </c>
    </row>
    <row r="180" spans="1:3" ht="12.75">
      <c r="A180" s="25" t="s">
        <v>142</v>
      </c>
      <c r="B180" s="15" t="s">
        <v>146</v>
      </c>
      <c r="C180" s="26" t="s">
        <v>151</v>
      </c>
    </row>
    <row r="181" ht="12.75">
      <c r="C181" s="26" t="s">
        <v>152</v>
      </c>
    </row>
    <row r="182" ht="12.75">
      <c r="C182" s="26" t="s">
        <v>153</v>
      </c>
    </row>
    <row r="183" ht="12.75">
      <c r="C183" s="15" t="s">
        <v>186</v>
      </c>
    </row>
    <row r="184" s="34" customFormat="1" ht="12.75">
      <c r="C184" s="34" t="s">
        <v>291</v>
      </c>
    </row>
    <row r="185" ht="12.75">
      <c r="C185" s="34" t="s">
        <v>273</v>
      </c>
    </row>
    <row r="186" ht="12.75">
      <c r="C186" s="34" t="s">
        <v>293</v>
      </c>
    </row>
    <row r="187" ht="12.75">
      <c r="C187" s="34" t="s">
        <v>292</v>
      </c>
    </row>
    <row r="188" ht="12.75">
      <c r="C188" s="34"/>
    </row>
    <row r="189" spans="2:3" ht="12.75">
      <c r="B189" s="15" t="s">
        <v>148</v>
      </c>
      <c r="C189" s="26" t="s">
        <v>149</v>
      </c>
    </row>
    <row r="190" ht="12.75">
      <c r="C190" s="15" t="s">
        <v>126</v>
      </c>
    </row>
    <row r="192" spans="1:2" ht="12.75">
      <c r="A192" s="25" t="s">
        <v>150</v>
      </c>
      <c r="B192" s="26" t="s">
        <v>154</v>
      </c>
    </row>
    <row r="193" ht="12.75">
      <c r="B193" s="15" t="s">
        <v>296</v>
      </c>
    </row>
    <row r="194" ht="12.75">
      <c r="E194" s="15" t="s">
        <v>96</v>
      </c>
    </row>
    <row r="195" spans="2:3" ht="12.75">
      <c r="B195" s="15" t="s">
        <v>146</v>
      </c>
      <c r="C195" s="15" t="s">
        <v>155</v>
      </c>
    </row>
    <row r="196" spans="3:5" s="34" customFormat="1" ht="12.75">
      <c r="C196" s="34" t="s">
        <v>156</v>
      </c>
      <c r="E196" s="34">
        <v>31653</v>
      </c>
    </row>
    <row r="197" spans="3:5" s="34" customFormat="1" ht="12.75">
      <c r="C197" s="34" t="s">
        <v>157</v>
      </c>
      <c r="E197" s="34">
        <v>38488</v>
      </c>
    </row>
    <row r="198" spans="3:5" s="34" customFormat="1" ht="12.75">
      <c r="C198" s="34" t="s">
        <v>158</v>
      </c>
      <c r="E198" s="34">
        <v>654</v>
      </c>
    </row>
    <row r="199" s="34" customFormat="1" ht="12.75">
      <c r="E199" s="60">
        <f>SUM(E196:E198)</f>
        <v>70795</v>
      </c>
    </row>
    <row r="200" s="34" customFormat="1" ht="12.75"/>
    <row r="201" spans="2:3" s="34" customFormat="1" ht="12.75">
      <c r="B201" s="34" t="s">
        <v>148</v>
      </c>
      <c r="C201" s="34" t="s">
        <v>159</v>
      </c>
    </row>
    <row r="202" spans="3:5" s="34" customFormat="1" ht="12.75">
      <c r="C202" s="34" t="s">
        <v>160</v>
      </c>
      <c r="E202" s="34">
        <v>2894</v>
      </c>
    </row>
    <row r="203" s="34" customFormat="1" ht="12.75"/>
    <row r="204" spans="3:5" s="34" customFormat="1" ht="13.5" thickBot="1">
      <c r="C204" s="34" t="s">
        <v>161</v>
      </c>
      <c r="E204" s="59">
        <f>+E199+E202</f>
        <v>73689</v>
      </c>
    </row>
    <row r="205" ht="13.5" thickTop="1"/>
    <row r="206" spans="1:2" ht="12.75">
      <c r="A206" s="25" t="s">
        <v>162</v>
      </c>
      <c r="B206" s="26" t="s">
        <v>163</v>
      </c>
    </row>
    <row r="207" ht="12.75">
      <c r="B207" s="26" t="s">
        <v>164</v>
      </c>
    </row>
    <row r="208" ht="12.75">
      <c r="B208" s="26" t="s">
        <v>165</v>
      </c>
    </row>
    <row r="209" ht="12.75">
      <c r="B209" s="15" t="s">
        <v>126</v>
      </c>
    </row>
    <row r="211" spans="1:2" ht="12.75">
      <c r="A211" s="25" t="s">
        <v>166</v>
      </c>
      <c r="B211" s="26" t="s">
        <v>167</v>
      </c>
    </row>
    <row r="212" ht="12.75">
      <c r="B212" s="26" t="s">
        <v>168</v>
      </c>
    </row>
    <row r="213" ht="12.75">
      <c r="B213" s="26" t="s">
        <v>169</v>
      </c>
    </row>
    <row r="214" s="34" customFormat="1" ht="12.75">
      <c r="B214" s="34" t="s">
        <v>294</v>
      </c>
    </row>
    <row r="215" ht="12.75">
      <c r="B215" s="15" t="s">
        <v>214</v>
      </c>
    </row>
    <row r="216" ht="12.75">
      <c r="B216" s="15" t="s">
        <v>215</v>
      </c>
    </row>
    <row r="217" ht="12.75">
      <c r="B217" s="15" t="s">
        <v>216</v>
      </c>
    </row>
    <row r="219" spans="2:3" ht="12.75">
      <c r="B219" s="15" t="s">
        <v>218</v>
      </c>
      <c r="C219" s="15" t="s">
        <v>239</v>
      </c>
    </row>
    <row r="220" ht="12.75">
      <c r="C220" s="27" t="s">
        <v>224</v>
      </c>
    </row>
    <row r="222" ht="12.75">
      <c r="C222" s="15" t="s">
        <v>240</v>
      </c>
    </row>
    <row r="223" ht="12.75">
      <c r="C223" s="15" t="s">
        <v>241</v>
      </c>
    </row>
    <row r="224" ht="12.75">
      <c r="C224" s="15" t="s">
        <v>225</v>
      </c>
    </row>
    <row r="225" ht="12.75">
      <c r="C225" s="15" t="s">
        <v>242</v>
      </c>
    </row>
    <row r="226" ht="12.75">
      <c r="C226" s="15" t="s">
        <v>335</v>
      </c>
    </row>
    <row r="227" ht="12.75">
      <c r="C227" s="15" t="s">
        <v>336</v>
      </c>
    </row>
    <row r="229" spans="2:3" ht="12.75">
      <c r="B229" s="15" t="s">
        <v>217</v>
      </c>
      <c r="C229" s="15" t="s">
        <v>226</v>
      </c>
    </row>
    <row r="231" ht="12.75">
      <c r="C231" s="15" t="s">
        <v>227</v>
      </c>
    </row>
    <row r="232" ht="12.75">
      <c r="C232" s="15" t="s">
        <v>337</v>
      </c>
    </row>
    <row r="233" ht="12.75">
      <c r="C233" s="15" t="s">
        <v>338</v>
      </c>
    </row>
    <row r="235" spans="2:3" ht="12.75">
      <c r="B235" s="15" t="s">
        <v>219</v>
      </c>
      <c r="C235" s="15" t="s">
        <v>228</v>
      </c>
    </row>
    <row r="236" ht="12.75">
      <c r="C236" s="27" t="s">
        <v>229</v>
      </c>
    </row>
    <row r="238" ht="12.75">
      <c r="C238" s="15" t="s">
        <v>230</v>
      </c>
    </row>
    <row r="239" ht="12.75">
      <c r="C239" s="15" t="s">
        <v>231</v>
      </c>
    </row>
    <row r="240" ht="12.75">
      <c r="C240" s="15" t="s">
        <v>232</v>
      </c>
    </row>
    <row r="241" ht="12.75">
      <c r="C241" s="15" t="s">
        <v>233</v>
      </c>
    </row>
    <row r="242" ht="12.75">
      <c r="C242" s="15" t="s">
        <v>339</v>
      </c>
    </row>
    <row r="243" ht="12.75">
      <c r="C243" s="15" t="s">
        <v>340</v>
      </c>
    </row>
    <row r="244" ht="12.75">
      <c r="C244" s="15" t="s">
        <v>341</v>
      </c>
    </row>
    <row r="246" spans="2:3" ht="12.75">
      <c r="B246" s="15" t="s">
        <v>220</v>
      </c>
      <c r="C246" s="15" t="s">
        <v>234</v>
      </c>
    </row>
    <row r="247" ht="12.75">
      <c r="C247" s="27" t="s">
        <v>235</v>
      </c>
    </row>
    <row r="249" ht="12.75">
      <c r="C249" s="15" t="s">
        <v>236</v>
      </c>
    </row>
    <row r="250" ht="12.75">
      <c r="C250" s="15" t="s">
        <v>237</v>
      </c>
    </row>
    <row r="251" ht="12.75">
      <c r="C251" s="15" t="s">
        <v>342</v>
      </c>
    </row>
    <row r="252" s="36" customFormat="1" ht="12.75"/>
    <row r="253" spans="1:2" s="36" customFormat="1" ht="12.75">
      <c r="A253" s="37" t="s">
        <v>170</v>
      </c>
      <c r="B253" s="38" t="s">
        <v>300</v>
      </c>
    </row>
    <row r="254" s="36" customFormat="1" ht="12.75">
      <c r="B254" s="36" t="s">
        <v>301</v>
      </c>
    </row>
    <row r="255" s="36" customFormat="1" ht="12.75"/>
    <row r="256" spans="1:2" ht="12.75">
      <c r="A256" s="25" t="s">
        <v>299</v>
      </c>
      <c r="B256" s="26" t="s">
        <v>171</v>
      </c>
    </row>
    <row r="257" spans="1:6" ht="12.75">
      <c r="A257" s="25"/>
      <c r="B257" s="2"/>
      <c r="F257" s="15" t="s">
        <v>96</v>
      </c>
    </row>
    <row r="258" spans="2:3" s="34" customFormat="1" ht="12.75">
      <c r="B258" s="34" t="s">
        <v>146</v>
      </c>
      <c r="C258" s="55" t="s">
        <v>172</v>
      </c>
    </row>
    <row r="259" spans="3:6" s="34" customFormat="1" ht="12.75">
      <c r="C259" s="34" t="s">
        <v>173</v>
      </c>
      <c r="F259" s="34">
        <f>+'IS'!F25</f>
        <v>-17075</v>
      </c>
    </row>
    <row r="260" s="34" customFormat="1" ht="12.75"/>
    <row r="261" spans="3:6" s="34" customFormat="1" ht="12.75">
      <c r="C261" s="34" t="s">
        <v>174</v>
      </c>
      <c r="F261" s="34">
        <v>39900</v>
      </c>
    </row>
    <row r="262" s="34" customFormat="1" ht="12.75"/>
    <row r="263" spans="3:6" s="34" customFormat="1" ht="13.5" thickBot="1">
      <c r="C263" s="34" t="s">
        <v>175</v>
      </c>
      <c r="F263" s="61">
        <f>+F259/F261*100</f>
        <v>-42.794486215538846</v>
      </c>
    </row>
    <row r="264" ht="13.5" thickTop="1"/>
    <row r="265" spans="2:3" ht="12.75">
      <c r="B265" s="15" t="s">
        <v>148</v>
      </c>
      <c r="C265" s="2" t="s">
        <v>176</v>
      </c>
    </row>
    <row r="266" ht="12.75">
      <c r="C266" s="15" t="s">
        <v>126</v>
      </c>
    </row>
    <row r="268" spans="1:2" ht="12.75">
      <c r="A268" s="25" t="s">
        <v>302</v>
      </c>
      <c r="B268" s="26" t="s">
        <v>303</v>
      </c>
    </row>
    <row r="269" ht="12.75">
      <c r="B269" s="15" t="s">
        <v>305</v>
      </c>
    </row>
    <row r="270" ht="12.75">
      <c r="B270" s="15" t="s">
        <v>304</v>
      </c>
    </row>
    <row r="274" ht="12.75">
      <c r="B274" s="15" t="s">
        <v>177</v>
      </c>
    </row>
    <row r="279" ht="12.75">
      <c r="B279" s="2" t="s">
        <v>178</v>
      </c>
    </row>
    <row r="280" ht="12.75">
      <c r="B280" s="15" t="s">
        <v>179</v>
      </c>
    </row>
    <row r="282" ht="12.75">
      <c r="B282" s="15" t="s">
        <v>180</v>
      </c>
    </row>
    <row r="283" ht="12.75">
      <c r="B283" s="15" t="s">
        <v>295</v>
      </c>
    </row>
  </sheetData>
  <printOptions horizontalCentered="1"/>
  <pageMargins left="0.75" right="0.23" top="0.2" bottom="0.2" header="0.2" footer="0.2"/>
  <pageSetup horizontalDpi="600" verticalDpi="600" orientation="portrait" paperSize="9" scale="93" r:id="rId1"/>
  <rowBreaks count="4" manualBreakCount="4">
    <brk id="61" max="255" man="1"/>
    <brk id="122" max="255" man="1"/>
    <brk id="179" max="255" man="1"/>
    <brk id="2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UCP MANUFFACTURING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UCP MANUFFACTURING</dc:creator>
  <cp:keywords/>
  <dc:description/>
  <cp:lastModifiedBy>UCP MANUFFACTURING</cp:lastModifiedBy>
  <cp:lastPrinted>2003-01-18T00:45:31Z</cp:lastPrinted>
  <dcterms:created xsi:type="dcterms:W3CDTF">2002-08-28T03:29:20Z</dcterms:created>
  <dcterms:modified xsi:type="dcterms:W3CDTF">2003-01-18T00:45:32Z</dcterms:modified>
  <cp:category/>
  <cp:version/>
  <cp:contentType/>
  <cp:contentStatus/>
</cp:coreProperties>
</file>